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home\_MUW\OK\ok-ii\wspolny\POSIŁEK EDYCJA 2023\"/>
    </mc:Choice>
  </mc:AlternateContent>
  <xr:revisionPtr revIDLastSave="0" documentId="13_ncr:1_{5DF40FFB-9A08-4E1E-86C2-2C774962B2CD}" xr6:coauthVersionLast="47" xr6:coauthVersionMax="47" xr10:uidLastSave="{00000000-0000-0000-0000-000000000000}"/>
  <workbookProtection workbookAlgorithmName="SHA-512" workbookHashValue="Zd8dlgI16Sg3h97m/bagI/6aVBtvDa3N/nZIXyNdp7qH5GoCzRb7QDN22ObVBqRUsF4bTuw+JV9/hB/393KrjA==" workbookSaltValue="5ZNgqwh0pLkqPPkUN4bn3w==" workbookSpinCount="100000" lockStructure="1"/>
  <bookViews>
    <workbookView xWindow="-110" yWindow="-110" windowWidth="19420" windowHeight="10300" xr2:uid="{00000000-000D-0000-FFFF-FFFF00000000}"/>
  </bookViews>
  <sheets>
    <sheet name="Sprawozdanie" sheetId="1" r:id="rId1"/>
    <sheet name="Wyciąg ze sprawozdania" sheetId="9" r:id="rId2"/>
    <sheet name="Arkusz7" sheetId="8" state="hidden" r:id="rId3"/>
    <sheet name="Arkusz6" sheetId="7" state="hidden" r:id="rId4"/>
    <sheet name="Arkusz2" sheetId="5" state="hidden" r:id="rId5"/>
    <sheet name="Arkusz4" sheetId="4" state="hidden" r:id="rId6"/>
    <sheet name="Arkusz5" sheetId="6" state="hidden" r:id="rId7"/>
    <sheet name="dane organów" sheetId="2" state="hidden" r:id="rId8"/>
    <sheet name="Arkusz3" sheetId="3" state="hidden" r:id="rId9"/>
  </sheets>
  <definedNames>
    <definedName name="_xlnm._FilterDatabase" localSheetId="5" hidden="1">Arkusz4!$R$1:$S$60</definedName>
    <definedName name="_xlnm._FilterDatabase" localSheetId="0" hidden="1">Sprawozdanie!$A$390:$K$394</definedName>
  </definedNames>
  <calcPr calcId="191029"/>
  <customWorkbookViews>
    <customWorkbookView name="SPRAWOZDANIE" guid="{1A2507CC-498A-41B9-A709-09C0C2322351}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9" l="1"/>
  <c r="I1110" i="1"/>
  <c r="E1090" i="1"/>
  <c r="G1091" i="1" s="1"/>
  <c r="E545" i="1"/>
  <c r="G545" i="1"/>
  <c r="E543" i="1"/>
  <c r="I928" i="1"/>
  <c r="I1093" i="1"/>
  <c r="G1093" i="1"/>
  <c r="I1092" i="1"/>
  <c r="F1085" i="1"/>
  <c r="F1084" i="1"/>
  <c r="F1083" i="1"/>
  <c r="F1082" i="1"/>
  <c r="F1081" i="1"/>
  <c r="F1080" i="1"/>
  <c r="F1079" i="1"/>
  <c r="F1078" i="1"/>
  <c r="F1077" i="1"/>
  <c r="K1071" i="1"/>
  <c r="K1057" i="1"/>
  <c r="K1043" i="1"/>
  <c r="K1029" i="1"/>
  <c r="K1015" i="1"/>
  <c r="K1001" i="1"/>
  <c r="K987" i="1"/>
  <c r="K973" i="1"/>
  <c r="K959" i="1"/>
  <c r="J722" i="1"/>
  <c r="K889" i="1"/>
  <c r="F903" i="1" s="1"/>
  <c r="K875" i="1"/>
  <c r="F902" i="1" s="1"/>
  <c r="K861" i="1"/>
  <c r="F901" i="1" s="1"/>
  <c r="K847" i="1"/>
  <c r="F900" i="1" s="1"/>
  <c r="K833" i="1"/>
  <c r="F899" i="1" s="1"/>
  <c r="K819" i="1"/>
  <c r="F898" i="1" s="1"/>
  <c r="K805" i="1"/>
  <c r="F897" i="1" s="1"/>
  <c r="K791" i="1"/>
  <c r="F896" i="1" s="1"/>
  <c r="K777" i="1"/>
  <c r="F895" i="1" s="1"/>
  <c r="K595" i="1"/>
  <c r="F713" i="1" s="1"/>
  <c r="K707" i="1"/>
  <c r="F721" i="1" s="1"/>
  <c r="K693" i="1"/>
  <c r="F720" i="1" s="1"/>
  <c r="K679" i="1"/>
  <c r="F719" i="1" s="1"/>
  <c r="K665" i="1"/>
  <c r="F718" i="1" s="1"/>
  <c r="K651" i="1"/>
  <c r="F717" i="1" s="1"/>
  <c r="K637" i="1"/>
  <c r="F716" i="1" s="1"/>
  <c r="K623" i="1"/>
  <c r="F715" i="1" s="1"/>
  <c r="K609" i="1"/>
  <c r="F714" i="1" s="1"/>
  <c r="K524" i="1"/>
  <c r="F538" i="1" s="1"/>
  <c r="K510" i="1"/>
  <c r="F537" i="1" s="1"/>
  <c r="K496" i="1"/>
  <c r="F536" i="1" s="1"/>
  <c r="K482" i="1"/>
  <c r="F535" i="1" s="1"/>
  <c r="K468" i="1"/>
  <c r="F534" i="1" s="1"/>
  <c r="K454" i="1"/>
  <c r="F533" i="1" s="1"/>
  <c r="K440" i="1"/>
  <c r="F532" i="1" s="1"/>
  <c r="K426" i="1"/>
  <c r="F531" i="1" s="1"/>
  <c r="K412" i="1"/>
  <c r="F530" i="1" s="1"/>
  <c r="K341" i="1"/>
  <c r="F355" i="1" s="1"/>
  <c r="K327" i="1"/>
  <c r="F354" i="1" s="1"/>
  <c r="K313" i="1"/>
  <c r="F353" i="1" s="1"/>
  <c r="K299" i="1"/>
  <c r="F352" i="1" s="1"/>
  <c r="K285" i="1"/>
  <c r="F351" i="1" s="1"/>
  <c r="K271" i="1"/>
  <c r="F350" i="1" s="1"/>
  <c r="K257" i="1"/>
  <c r="F349" i="1" s="1"/>
  <c r="K243" i="1"/>
  <c r="F348" i="1" s="1"/>
  <c r="K229" i="1"/>
  <c r="F347" i="1" s="1"/>
  <c r="K61" i="1"/>
  <c r="F166" i="1" s="1"/>
  <c r="K47" i="1"/>
  <c r="F165" i="1" s="1"/>
  <c r="K159" i="1"/>
  <c r="F173" i="1" s="1"/>
  <c r="K145" i="1"/>
  <c r="F172" i="1" s="1"/>
  <c r="K131" i="1"/>
  <c r="F171" i="1" s="1"/>
  <c r="K117" i="1"/>
  <c r="F170" i="1" s="1"/>
  <c r="K103" i="1"/>
  <c r="F169" i="1" s="1"/>
  <c r="K89" i="1"/>
  <c r="F168" i="1" s="1"/>
  <c r="K75" i="1"/>
  <c r="F167" i="1" s="1"/>
  <c r="G36" i="1"/>
  <c r="H584" i="1" a="1"/>
  <c r="H584" i="1" s="1"/>
  <c r="G584" i="1"/>
  <c r="A6" i="9"/>
  <c r="B6" i="9"/>
  <c r="NR6" i="9"/>
  <c r="NS6" i="9" s="1"/>
  <c r="NP6" i="9"/>
  <c r="LX6" i="9"/>
  <c r="MD6" i="9" s="1"/>
  <c r="LW6" i="9"/>
  <c r="MC6" i="9" s="1"/>
  <c r="LD6" i="9"/>
  <c r="LE6" i="9" s="1"/>
  <c r="JB6" i="9"/>
  <c r="JC6" i="9" s="1"/>
  <c r="HU6" i="9"/>
  <c r="HV6" i="9" s="1"/>
  <c r="GN6" i="9"/>
  <c r="GO6" i="9" s="1"/>
  <c r="FG6" i="9"/>
  <c r="FH6" i="9" s="1"/>
  <c r="DZ6" i="9"/>
  <c r="EA6" i="9" s="1"/>
  <c r="I1091" i="1" l="1"/>
  <c r="NF6" i="9"/>
  <c r="MX6" i="9"/>
  <c r="MY6" i="9"/>
  <c r="MJ6" i="9"/>
  <c r="MK6" i="9"/>
  <c r="MR6" i="9"/>
  <c r="CS6" i="9" l="1"/>
  <c r="CT6" i="9" s="1"/>
  <c r="BL6" i="9"/>
  <c r="BM6" i="9" s="1"/>
  <c r="AE6" i="9"/>
  <c r="AF6" i="9" s="1"/>
  <c r="Z6" i="9"/>
  <c r="AA6" i="9" s="1"/>
  <c r="J1086" i="1"/>
  <c r="H1086" i="1"/>
  <c r="G1092" i="1" s="1"/>
  <c r="G1032" i="1"/>
  <c r="NQ6" i="9"/>
  <c r="NN6" i="9"/>
  <c r="NO6" i="9" s="1"/>
  <c r="LV6" i="9"/>
  <c r="MB6" i="9" s="1"/>
  <c r="LU6" i="9"/>
  <c r="MO6" i="9" s="1"/>
  <c r="LS6" i="9"/>
  <c r="NA6" i="9" s="1"/>
  <c r="KY6" i="9"/>
  <c r="KZ6" i="9" s="1"/>
  <c r="IW6" i="9"/>
  <c r="IX6" i="9" s="1"/>
  <c r="HP6" i="9"/>
  <c r="HQ6" i="9" s="1"/>
  <c r="GI6" i="9"/>
  <c r="GJ6" i="9" s="1"/>
  <c r="FB6" i="9"/>
  <c r="FC6" i="9" s="1"/>
  <c r="EW6" i="9"/>
  <c r="EX6" i="9" s="1"/>
  <c r="DU6" i="9"/>
  <c r="DV6" i="9" s="1"/>
  <c r="DP6" i="9"/>
  <c r="DQ6" i="9" s="1"/>
  <c r="CN6" i="9"/>
  <c r="CO6" i="9" s="1"/>
  <c r="U6" i="9"/>
  <c r="V6" i="9" s="1"/>
  <c r="BG6" i="9"/>
  <c r="BH6" i="9" s="1"/>
  <c r="BB6" i="9"/>
  <c r="BC6" i="9" s="1"/>
  <c r="J904" i="1"/>
  <c r="I910" i="1" s="1"/>
  <c r="H904" i="1"/>
  <c r="G910" i="1" s="1"/>
  <c r="G850" i="1"/>
  <c r="OI6" i="9"/>
  <c r="OD6" i="9"/>
  <c r="NY6" i="9"/>
  <c r="OH6" i="9"/>
  <c r="OC6" i="9"/>
  <c r="NX6" i="9"/>
  <c r="OG6" i="9"/>
  <c r="OB6" i="9"/>
  <c r="NW6" i="9"/>
  <c r="OF6" i="9"/>
  <c r="OA6" i="9"/>
  <c r="NV6" i="9"/>
  <c r="NL6" i="9"/>
  <c r="NM6" i="9" s="1"/>
  <c r="NJ6" i="9"/>
  <c r="NK6" i="9" s="1"/>
  <c r="NH6" i="9"/>
  <c r="NI6" i="9" s="1"/>
  <c r="LT6" i="9"/>
  <c r="NB6" i="9" s="1"/>
  <c r="KT6" i="9"/>
  <c r="KU6" i="9" s="1"/>
  <c r="KO6" i="9"/>
  <c r="KP6" i="9" s="1"/>
  <c r="KJ6" i="9"/>
  <c r="KK6" i="9" s="1"/>
  <c r="KE6" i="9"/>
  <c r="KF6" i="9" s="1"/>
  <c r="IR6" i="9"/>
  <c r="IS6" i="9" s="1"/>
  <c r="HK6" i="9"/>
  <c r="HL6" i="9" s="1"/>
  <c r="GD6" i="9"/>
  <c r="GE6" i="9" s="1"/>
  <c r="CI6" i="9"/>
  <c r="CJ6" i="9" s="1"/>
  <c r="IM6" i="9"/>
  <c r="IN6" i="9" s="1"/>
  <c r="HF6" i="9"/>
  <c r="HG6" i="9" s="1"/>
  <c r="FY6" i="9"/>
  <c r="FZ6" i="9" s="1"/>
  <c r="ER6" i="9"/>
  <c r="ES6" i="9" s="1"/>
  <c r="DK6" i="9"/>
  <c r="DL6" i="9" s="1"/>
  <c r="CD6" i="9"/>
  <c r="CE6" i="9" s="1"/>
  <c r="AW6" i="9"/>
  <c r="AX6" i="9" s="1"/>
  <c r="IH6" i="9"/>
  <c r="II6" i="9" s="1"/>
  <c r="HA6" i="9"/>
  <c r="HB6" i="9" s="1"/>
  <c r="FT6" i="9"/>
  <c r="FU6" i="9" s="1"/>
  <c r="EM6" i="9"/>
  <c r="EN6" i="9" s="1"/>
  <c r="DF6" i="9"/>
  <c r="DG6" i="9" s="1"/>
  <c r="BY6" i="9"/>
  <c r="BZ6" i="9" s="1"/>
  <c r="AR6" i="9"/>
  <c r="AS6" i="9" s="1"/>
  <c r="IC6" i="9"/>
  <c r="ID6" i="9" s="1"/>
  <c r="GV6" i="9"/>
  <c r="GW6" i="9" s="1"/>
  <c r="FO6" i="9"/>
  <c r="FP6" i="9" s="1"/>
  <c r="EH6" i="9"/>
  <c r="EI6" i="9" s="1"/>
  <c r="DA6" i="9"/>
  <c r="DB6" i="9" s="1"/>
  <c r="BT6" i="9"/>
  <c r="BU6" i="9" s="1"/>
  <c r="AM6" i="9"/>
  <c r="AN6" i="9" s="1"/>
  <c r="P6" i="9"/>
  <c r="Q6" i="9" s="1"/>
  <c r="K6" i="9"/>
  <c r="L6" i="9" s="1"/>
  <c r="F6" i="9"/>
  <c r="G6" i="9" s="1"/>
  <c r="AI6" i="9" l="1"/>
  <c r="NT6" i="9"/>
  <c r="LH6" i="9"/>
  <c r="JX6" i="9"/>
  <c r="JU6" i="9"/>
  <c r="JF6" i="9"/>
  <c r="HY6" i="9"/>
  <c r="GR6" i="9"/>
  <c r="FK6" i="9"/>
  <c r="ED6" i="9"/>
  <c r="CW6" i="9"/>
  <c r="BP6" i="9"/>
  <c r="MI6" i="9"/>
  <c r="H1032" i="1"/>
  <c r="IZ6" i="9"/>
  <c r="JA6" i="9" s="1"/>
  <c r="IY6" i="9" s="1"/>
  <c r="E1092" i="1"/>
  <c r="A1095" i="1" s="1"/>
  <c r="G962" i="1"/>
  <c r="G990" i="1"/>
  <c r="G1046" i="1"/>
  <c r="G1018" i="1"/>
  <c r="G948" i="1"/>
  <c r="G1004" i="1"/>
  <c r="G1060" i="1"/>
  <c r="G976" i="1"/>
  <c r="MQ6" i="9"/>
  <c r="ND6" i="9"/>
  <c r="MF6" i="9"/>
  <c r="MP6" i="9"/>
  <c r="NC6" i="9"/>
  <c r="MH6" i="9"/>
  <c r="MT6" i="9"/>
  <c r="NE6" i="9"/>
  <c r="MU6" i="9"/>
  <c r="LZ6" i="9"/>
  <c r="MV6" i="9"/>
  <c r="MG6" i="9"/>
  <c r="MA6" i="9"/>
  <c r="MM6" i="9"/>
  <c r="MW6" i="9"/>
  <c r="MN6" i="9"/>
  <c r="LY6" i="9"/>
  <c r="JR6" i="9"/>
  <c r="E910" i="1"/>
  <c r="G911" i="1" s="1"/>
  <c r="A913" i="1" s="1"/>
  <c r="H850" i="1"/>
  <c r="G808" i="1"/>
  <c r="G864" i="1"/>
  <c r="G822" i="1"/>
  <c r="G836" i="1"/>
  <c r="G780" i="1"/>
  <c r="G766" i="1"/>
  <c r="G878" i="1"/>
  <c r="G794" i="1"/>
  <c r="OJ6" i="9"/>
  <c r="JI6" i="9"/>
  <c r="JO6" i="9"/>
  <c r="JL6" i="9"/>
  <c r="NZ6" i="9"/>
  <c r="OE6" i="9"/>
  <c r="MS6" i="9" l="1"/>
  <c r="NG6" i="9"/>
  <c r="IU6" i="9"/>
  <c r="IV6" i="9" s="1"/>
  <c r="IT6" i="9" s="1"/>
  <c r="ML6" i="9"/>
  <c r="ME6" i="9"/>
  <c r="MZ6" i="9"/>
  <c r="KA6" i="9"/>
  <c r="LK6" i="9" s="1"/>
  <c r="LR6" i="9" s="1"/>
  <c r="CQ6" i="9"/>
  <c r="CR6" i="9" s="1"/>
  <c r="CP6" i="9" s="1"/>
  <c r="H962" i="1"/>
  <c r="DX6" i="9"/>
  <c r="DY6" i="9" s="1"/>
  <c r="DW6" i="9" s="1"/>
  <c r="H976" i="1"/>
  <c r="LB6" i="9"/>
  <c r="LC6" i="9" s="1"/>
  <c r="LA6" i="9" s="1"/>
  <c r="H1060" i="1"/>
  <c r="BJ6" i="9"/>
  <c r="BK6" i="9" s="1"/>
  <c r="H948" i="1"/>
  <c r="GL6" i="9"/>
  <c r="GM6" i="9" s="1"/>
  <c r="GK6" i="9" s="1"/>
  <c r="H1004" i="1"/>
  <c r="HS6" i="9"/>
  <c r="HT6" i="9" s="1"/>
  <c r="HR6" i="9" s="1"/>
  <c r="H1018" i="1"/>
  <c r="A1096" i="1"/>
  <c r="AC6" i="9"/>
  <c r="AD6" i="9" s="1"/>
  <c r="AB6" i="9" s="1"/>
  <c r="H1046" i="1"/>
  <c r="FE6" i="9"/>
  <c r="FF6" i="9" s="1"/>
  <c r="FD6" i="9" s="1"/>
  <c r="H990" i="1"/>
  <c r="I911" i="1"/>
  <c r="BE6" i="9"/>
  <c r="BF6" i="9" s="1"/>
  <c r="H766" i="1"/>
  <c r="H780" i="1"/>
  <c r="H808" i="1"/>
  <c r="H836" i="1"/>
  <c r="H794" i="1"/>
  <c r="E908" i="1"/>
  <c r="I909" i="1" s="1"/>
  <c r="H822" i="1"/>
  <c r="A914" i="1"/>
  <c r="KW6" i="9"/>
  <c r="H878" i="1"/>
  <c r="H864" i="1"/>
  <c r="NU6" i="9" l="1"/>
  <c r="LM6" i="9" s="1"/>
  <c r="DS6" i="9"/>
  <c r="DT6" i="9" s="1"/>
  <c r="DR6" i="9" s="1"/>
  <c r="GG6" i="9"/>
  <c r="GH6" i="9" s="1"/>
  <c r="GF6" i="9" s="1"/>
  <c r="HN6" i="9"/>
  <c r="HO6" i="9" s="1"/>
  <c r="HM6" i="9" s="1"/>
  <c r="EZ6" i="9"/>
  <c r="FA6" i="9" s="1"/>
  <c r="EY6" i="9" s="1"/>
  <c r="KX6" i="9"/>
  <c r="KV6" i="9" s="1"/>
  <c r="BI6" i="9"/>
  <c r="JW6" i="9"/>
  <c r="JV6" i="9" s="1"/>
  <c r="CL6" i="9"/>
  <c r="CM6" i="9" s="1"/>
  <c r="X6" i="9"/>
  <c r="Y6" i="9" s="1"/>
  <c r="W6" i="9" s="1"/>
  <c r="F1086" i="1"/>
  <c r="A1110" i="1" s="1"/>
  <c r="BD6" i="9"/>
  <c r="G909" i="1"/>
  <c r="F904" i="1"/>
  <c r="A928" i="1" s="1"/>
  <c r="I746" i="1"/>
  <c r="I728" i="1"/>
  <c r="H722" i="1"/>
  <c r="G728" i="1" s="1"/>
  <c r="I563" i="1"/>
  <c r="J539" i="1"/>
  <c r="I545" i="1" s="1"/>
  <c r="H539" i="1"/>
  <c r="I380" i="1"/>
  <c r="J356" i="1"/>
  <c r="I362" i="1" s="1"/>
  <c r="H356" i="1"/>
  <c r="G362" i="1" s="1"/>
  <c r="JT6" i="9" l="1"/>
  <c r="JS6" i="9" s="1"/>
  <c r="CK6" i="9"/>
  <c r="E728" i="1"/>
  <c r="G729" i="1" s="1"/>
  <c r="A731" i="1" s="1"/>
  <c r="G546" i="1"/>
  <c r="A548" i="1" s="1"/>
  <c r="E362" i="1"/>
  <c r="G363" i="1" s="1"/>
  <c r="A365" i="1" s="1"/>
  <c r="I363" i="1" l="1"/>
  <c r="I546" i="1"/>
  <c r="I729" i="1"/>
  <c r="B2" i="8" l="1"/>
  <c r="D53" i="6"/>
  <c r="D14" i="6"/>
  <c r="D22" i="6"/>
  <c r="D30" i="6"/>
  <c r="D38" i="6"/>
  <c r="D46" i="6"/>
  <c r="D54" i="6"/>
  <c r="D62" i="6"/>
  <c r="D7" i="6"/>
  <c r="D15" i="6"/>
  <c r="D23" i="6"/>
  <c r="D31" i="6"/>
  <c r="D39" i="6"/>
  <c r="D47" i="6"/>
  <c r="D55" i="6"/>
  <c r="D63" i="6"/>
  <c r="D20" i="6"/>
  <c r="D52" i="6"/>
  <c r="D13" i="6"/>
  <c r="D37" i="6"/>
  <c r="D2" i="6"/>
  <c r="D8" i="6"/>
  <c r="D16" i="6"/>
  <c r="D24" i="6"/>
  <c r="D32" i="6"/>
  <c r="D40" i="6"/>
  <c r="D48" i="6"/>
  <c r="D56" i="6"/>
  <c r="D64" i="6"/>
  <c r="D19" i="6"/>
  <c r="D43" i="6"/>
  <c r="D59" i="6"/>
  <c r="D28" i="6"/>
  <c r="D44" i="6"/>
  <c r="D60" i="6"/>
  <c r="D29" i="6"/>
  <c r="D61" i="6"/>
  <c r="D9" i="6"/>
  <c r="D17" i="6"/>
  <c r="D25" i="6"/>
  <c r="D33" i="6"/>
  <c r="D41" i="6"/>
  <c r="D49" i="6"/>
  <c r="D57" i="6"/>
  <c r="D3" i="6"/>
  <c r="D10" i="6"/>
  <c r="D18" i="6"/>
  <c r="D26" i="6"/>
  <c r="D34" i="6"/>
  <c r="D42" i="6"/>
  <c r="D50" i="6"/>
  <c r="D58" i="6"/>
  <c r="D4" i="6"/>
  <c r="D11" i="6"/>
  <c r="D27" i="6"/>
  <c r="D35" i="6"/>
  <c r="D51" i="6"/>
  <c r="D5" i="6"/>
  <c r="D12" i="6"/>
  <c r="D36" i="6"/>
  <c r="D6" i="6"/>
  <c r="D21" i="6"/>
  <c r="D45" i="6"/>
  <c r="AG35" i="5"/>
  <c r="AG34" i="5"/>
  <c r="U35" i="5"/>
  <c r="U34" i="5"/>
  <c r="AG32" i="5"/>
  <c r="AF31" i="5"/>
  <c r="U32" i="5"/>
  <c r="T31" i="5"/>
  <c r="E3" i="6" l="1"/>
  <c r="E5" i="6"/>
  <c r="E4" i="6"/>
  <c r="E2" i="6"/>
  <c r="AH21" i="5"/>
  <c r="AF21" i="5"/>
  <c r="AE1" i="5"/>
  <c r="V21" i="5"/>
  <c r="T21" i="5"/>
  <c r="S1" i="5"/>
  <c r="G1" i="5"/>
  <c r="G17" i="5"/>
  <c r="G16" i="5"/>
  <c r="G15" i="5"/>
  <c r="G12" i="5"/>
  <c r="G5" i="5"/>
  <c r="AG27" i="5"/>
  <c r="AE27" i="5"/>
  <c r="I198" i="1"/>
  <c r="G4" i="6" l="1"/>
  <c r="H4" i="6"/>
  <c r="H5" i="6"/>
  <c r="G5" i="6"/>
  <c r="G6" i="5"/>
  <c r="G9" i="5"/>
  <c r="AC27" i="5"/>
  <c r="AG28" i="5" s="1"/>
  <c r="H174" i="1"/>
  <c r="G180" i="1" s="1"/>
  <c r="G17" i="1" s="1"/>
  <c r="J174" i="1"/>
  <c r="G8" i="5"/>
  <c r="LP6" i="9" l="1"/>
  <c r="A549" i="1"/>
  <c r="A732" i="1"/>
  <c r="G499" i="1"/>
  <c r="G485" i="1"/>
  <c r="G471" i="1"/>
  <c r="G457" i="1"/>
  <c r="G443" i="1"/>
  <c r="G429" i="1"/>
  <c r="G415" i="1"/>
  <c r="G513" i="1"/>
  <c r="G401" i="1"/>
  <c r="G668" i="1"/>
  <c r="G654" i="1"/>
  <c r="G640" i="1"/>
  <c r="G626" i="1"/>
  <c r="G682" i="1"/>
  <c r="G612" i="1"/>
  <c r="G598" i="1"/>
  <c r="G696" i="1"/>
  <c r="AE28" i="5"/>
  <c r="I180" i="1"/>
  <c r="S27" i="5"/>
  <c r="S6" i="9" l="1"/>
  <c r="H682" i="1"/>
  <c r="H626" i="1"/>
  <c r="H415" i="1"/>
  <c r="CB6" i="9"/>
  <c r="CC6" i="9" s="1"/>
  <c r="CA6" i="9" s="1"/>
  <c r="H654" i="1"/>
  <c r="DI6" i="9"/>
  <c r="DJ6" i="9" s="1"/>
  <c r="DH6" i="9" s="1"/>
  <c r="H429" i="1"/>
  <c r="EP6" i="9"/>
  <c r="EQ6" i="9" s="1"/>
  <c r="EO6" i="9" s="1"/>
  <c r="H443" i="1"/>
  <c r="AU6" i="9"/>
  <c r="AV6" i="9" s="1"/>
  <c r="H401" i="1"/>
  <c r="KM6" i="9"/>
  <c r="KN6" i="9" s="1"/>
  <c r="KL6" i="9" s="1"/>
  <c r="H513" i="1"/>
  <c r="H640" i="1"/>
  <c r="AZ6" i="9"/>
  <c r="BA6" i="9" s="1"/>
  <c r="H668" i="1"/>
  <c r="H696" i="1"/>
  <c r="FW6" i="9"/>
  <c r="FX6" i="9" s="1"/>
  <c r="FV6" i="9" s="1"/>
  <c r="H457" i="1"/>
  <c r="E726" i="1"/>
  <c r="I727" i="1" s="1"/>
  <c r="H598" i="1"/>
  <c r="CG6" i="9"/>
  <c r="CH6" i="9" s="1"/>
  <c r="CF6" i="9" s="1"/>
  <c r="HD6" i="9"/>
  <c r="HE6" i="9" s="1"/>
  <c r="HC6" i="9" s="1"/>
  <c r="H471" i="1"/>
  <c r="H612" i="1"/>
  <c r="I544" i="1"/>
  <c r="IK6" i="9"/>
  <c r="IL6" i="9" s="1"/>
  <c r="IJ6" i="9" s="1"/>
  <c r="H485" i="1"/>
  <c r="N6" i="9"/>
  <c r="O6" i="9" s="1"/>
  <c r="M6" i="9" s="1"/>
  <c r="H499" i="1"/>
  <c r="G2" i="6"/>
  <c r="U27" i="5"/>
  <c r="Q27" i="5" s="1"/>
  <c r="S28" i="5" s="1"/>
  <c r="E180" i="1"/>
  <c r="G181" i="1" s="1"/>
  <c r="H2" i="6"/>
  <c r="H3" i="6"/>
  <c r="G3" i="6"/>
  <c r="DN6" i="9" l="1"/>
  <c r="DO6" i="9" s="1"/>
  <c r="HI6" i="9"/>
  <c r="HJ6" i="9" s="1"/>
  <c r="HH6" i="9" s="1"/>
  <c r="KR6" i="9"/>
  <c r="KS6" i="9" s="1"/>
  <c r="KQ6" i="9" s="1"/>
  <c r="IP6" i="9"/>
  <c r="IQ6" i="9" s="1"/>
  <c r="IO6" i="9" s="1"/>
  <c r="EU6" i="9"/>
  <c r="EV6" i="9" s="1"/>
  <c r="ET6" i="9" s="1"/>
  <c r="GB6" i="9"/>
  <c r="GC6" i="9" s="1"/>
  <c r="GA6" i="9" s="1"/>
  <c r="JN6" i="9"/>
  <c r="JM6" i="9" s="1"/>
  <c r="AY6" i="9"/>
  <c r="T6" i="9"/>
  <c r="R6" i="9" s="1"/>
  <c r="AT6" i="9"/>
  <c r="A366" i="1"/>
  <c r="G544" i="1"/>
  <c r="G330" i="1"/>
  <c r="G316" i="1"/>
  <c r="G302" i="1"/>
  <c r="G288" i="1"/>
  <c r="G232" i="1"/>
  <c r="G218" i="1"/>
  <c r="G274" i="1"/>
  <c r="G260" i="1"/>
  <c r="G246" i="1"/>
  <c r="G120" i="1"/>
  <c r="H120" i="1" s="1"/>
  <c r="G134" i="1"/>
  <c r="H134" i="1" s="1"/>
  <c r="G106" i="1"/>
  <c r="H106" i="1" s="1"/>
  <c r="G92" i="1"/>
  <c r="H92" i="1" s="1"/>
  <c r="G148" i="1"/>
  <c r="H148" i="1" s="1"/>
  <c r="H36" i="1"/>
  <c r="G78" i="1"/>
  <c r="H78" i="1" s="1"/>
  <c r="G64" i="1"/>
  <c r="H64" i="1" s="1"/>
  <c r="G50" i="1"/>
  <c r="H50" i="1" s="1"/>
  <c r="F539" i="1"/>
  <c r="A563" i="1" s="1"/>
  <c r="G727" i="1"/>
  <c r="AD6" i="5"/>
  <c r="I181" i="1"/>
  <c r="U28" i="5"/>
  <c r="AD4" i="5"/>
  <c r="AG8" i="5"/>
  <c r="G13" i="5"/>
  <c r="G15" i="1" l="1"/>
  <c r="G18" i="1" s="1"/>
  <c r="A184" i="1"/>
  <c r="F722" i="1"/>
  <c r="A746" i="1" s="1"/>
  <c r="DM6" i="9"/>
  <c r="JQ6" i="9"/>
  <c r="JP6" i="9" s="1"/>
  <c r="BW6" i="9"/>
  <c r="BX6" i="9" s="1"/>
  <c r="BV6" i="9" s="1"/>
  <c r="H232" i="1"/>
  <c r="FR6" i="9"/>
  <c r="FS6" i="9" s="1"/>
  <c r="FQ6" i="9" s="1"/>
  <c r="H274" i="1"/>
  <c r="GY6" i="9"/>
  <c r="GZ6" i="9" s="1"/>
  <c r="GX6" i="9" s="1"/>
  <c r="H288" i="1"/>
  <c r="AP6" i="9"/>
  <c r="AQ6" i="9" s="1"/>
  <c r="H218" i="1"/>
  <c r="E360" i="1"/>
  <c r="I361" i="1" s="1"/>
  <c r="IF6" i="9"/>
  <c r="IG6" i="9" s="1"/>
  <c r="IE6" i="9" s="1"/>
  <c r="H302" i="1"/>
  <c r="I6" i="9"/>
  <c r="J6" i="9" s="1"/>
  <c r="H6" i="9" s="1"/>
  <c r="H316" i="1"/>
  <c r="H246" i="1"/>
  <c r="DD6" i="9"/>
  <c r="DE6" i="9" s="1"/>
  <c r="DC6" i="9" s="1"/>
  <c r="KH6" i="9"/>
  <c r="KI6" i="9" s="1"/>
  <c r="KG6" i="9" s="1"/>
  <c r="H330" i="1"/>
  <c r="EK6" i="9"/>
  <c r="EL6" i="9" s="1"/>
  <c r="EJ6" i="9" s="1"/>
  <c r="H260" i="1"/>
  <c r="U8" i="5"/>
  <c r="R6" i="5"/>
  <c r="R4" i="5"/>
  <c r="AE25" i="5"/>
  <c r="AC25" i="5"/>
  <c r="AG25" i="5"/>
  <c r="LO6" i="9" l="1"/>
  <c r="JK6" i="9"/>
  <c r="JJ6" i="9" s="1"/>
  <c r="AO6" i="9"/>
  <c r="F356" i="1"/>
  <c r="A380" i="1" s="1"/>
  <c r="G361" i="1"/>
  <c r="U25" i="5"/>
  <c r="E178" i="1"/>
  <c r="G179" i="1" s="1"/>
  <c r="M16" i="5"/>
  <c r="M18" i="5"/>
  <c r="R19" i="5"/>
  <c r="M15" i="5"/>
  <c r="M13" i="5"/>
  <c r="S25" i="5"/>
  <c r="A183" i="1"/>
  <c r="Y12" i="5"/>
  <c r="AD14" i="5"/>
  <c r="Y14" i="5"/>
  <c r="AD18" i="5"/>
  <c r="Y18" i="5"/>
  <c r="AG26" i="5"/>
  <c r="AD17" i="5"/>
  <c r="Y17" i="5"/>
  <c r="AD15" i="5"/>
  <c r="Y15" i="5"/>
  <c r="AD13" i="5"/>
  <c r="Y13" i="5"/>
  <c r="AD19" i="5"/>
  <c r="Y19" i="5"/>
  <c r="AD16" i="5"/>
  <c r="Y16" i="5"/>
  <c r="AD20" i="5"/>
  <c r="Y20" i="5"/>
  <c r="AE26" i="5"/>
  <c r="R14" i="5" l="1"/>
  <c r="CY6" i="9"/>
  <c r="CZ6" i="9" s="1"/>
  <c r="EC6" i="9" s="1"/>
  <c r="G14" i="5"/>
  <c r="LQ6" i="9"/>
  <c r="R17" i="5"/>
  <c r="GT6" i="9"/>
  <c r="GU6" i="9" s="1"/>
  <c r="HX6" i="9" s="1"/>
  <c r="G10" i="5"/>
  <c r="Q25" i="5"/>
  <c r="S26" i="5" s="1"/>
  <c r="I179" i="1"/>
  <c r="M19" i="5"/>
  <c r="M12" i="5"/>
  <c r="M14" i="5"/>
  <c r="M17" i="5"/>
  <c r="M20" i="5"/>
  <c r="AD12" i="5"/>
  <c r="AD21" i="5" s="1"/>
  <c r="R15" i="5" l="1"/>
  <c r="EF6" i="9"/>
  <c r="EG6" i="9" s="1"/>
  <c r="FJ6" i="9" s="1"/>
  <c r="R12" i="5"/>
  <c r="AK6" i="9"/>
  <c r="AL6" i="9" s="1"/>
  <c r="BO6" i="9" s="1"/>
  <c r="GS6" i="9"/>
  <c r="HW6" i="9" s="1"/>
  <c r="R13" i="5"/>
  <c r="BR6" i="9"/>
  <c r="BS6" i="9" s="1"/>
  <c r="CV6" i="9" s="1"/>
  <c r="R20" i="5"/>
  <c r="KC6" i="9"/>
  <c r="KD6" i="9" s="1"/>
  <c r="LG6" i="9" s="1"/>
  <c r="E6" i="9"/>
  <c r="AH6" i="9" s="1"/>
  <c r="R16" i="5"/>
  <c r="FM6" i="9"/>
  <c r="FN6" i="9" s="1"/>
  <c r="GQ6" i="9" s="1"/>
  <c r="CX6" i="9"/>
  <c r="EB6" i="9" s="1"/>
  <c r="R18" i="5"/>
  <c r="IA6" i="9"/>
  <c r="IB6" i="9" s="1"/>
  <c r="JE6" i="9" s="1"/>
  <c r="U26" i="5"/>
  <c r="F174" i="1"/>
  <c r="A198" i="1" s="1"/>
  <c r="C6" i="9" l="1"/>
  <c r="AG6" i="9" s="1"/>
  <c r="R21" i="5"/>
  <c r="BQ6" i="9"/>
  <c r="CU6" i="9" s="1"/>
  <c r="FL6" i="9"/>
  <c r="GP6" i="9" s="1"/>
  <c r="AJ6" i="9"/>
  <c r="BN6" i="9" s="1"/>
  <c r="JH6" i="9"/>
  <c r="JZ6" i="9" s="1"/>
  <c r="LJ6" i="9" s="1"/>
  <c r="KB6" i="9"/>
  <c r="LF6" i="9" s="1"/>
  <c r="EE6" i="9"/>
  <c r="FI6" i="9" s="1"/>
  <c r="HZ6" i="9"/>
  <c r="JD6" i="9" s="1"/>
  <c r="JG6" i="9" l="1"/>
  <c r="JY6" i="9" s="1"/>
  <c r="LI6" i="9" s="1"/>
  <c r="LN6" i="9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<sst xmlns="http://schemas.openxmlformats.org/spreadsheetml/2006/main" count="2511" uniqueCount="886">
  <si>
    <t xml:space="preserve">Adresat dokumentu </t>
  </si>
  <si>
    <t>Wojewoda Małopolski</t>
  </si>
  <si>
    <t xml:space="preserve">REGON </t>
  </si>
  <si>
    <t xml:space="preserve">Cel złożenia sprawozdania </t>
  </si>
  <si>
    <t xml:space="preserve">NIP </t>
  </si>
  <si>
    <t>Numer zawartej umowy o dotację</t>
  </si>
  <si>
    <t>Łączna kwota udzielonego wsparcia finansowego</t>
  </si>
  <si>
    <t>REGON</t>
  </si>
  <si>
    <t>NIP</t>
  </si>
  <si>
    <t>NAZWA</t>
  </si>
  <si>
    <t>35155596700000</t>
  </si>
  <si>
    <t>6282074477</t>
  </si>
  <si>
    <t>GMINA ALWERNIA</t>
  </si>
  <si>
    <t>07218203100000</t>
  </si>
  <si>
    <t>5510013406</t>
  </si>
  <si>
    <t>GMINA ANDRYCHÓW</t>
  </si>
  <si>
    <t>27625902000000</t>
  </si>
  <si>
    <t>6282267905</t>
  </si>
  <si>
    <t>GMINA BABICE</t>
  </si>
  <si>
    <t>49189203800000</t>
  </si>
  <si>
    <t>7361717680</t>
  </si>
  <si>
    <t>GMINA BIAŁY DUNAJEC</t>
  </si>
  <si>
    <t>37044061400000</t>
  </si>
  <si>
    <t>7381973883</t>
  </si>
  <si>
    <t>GMINA BIECZ</t>
  </si>
  <si>
    <t>35155601000000</t>
  </si>
  <si>
    <t>6831573055</t>
  </si>
  <si>
    <t>GMINA BISKUPICE</t>
  </si>
  <si>
    <t>49189205000000</t>
  </si>
  <si>
    <t>7382129965</t>
  </si>
  <si>
    <t>GMINA BOBOWA</t>
  </si>
  <si>
    <t>85166104000000</t>
  </si>
  <si>
    <t>8681021271</t>
  </si>
  <si>
    <t>GMINA BOCHNIA</t>
  </si>
  <si>
    <t>85166085500000</t>
  </si>
  <si>
    <t>8711770280</t>
  </si>
  <si>
    <t>GMINA BOLESŁAW</t>
  </si>
  <si>
    <t>27625788300000</t>
  </si>
  <si>
    <t>6371997976</t>
  </si>
  <si>
    <t>85166074300000</t>
  </si>
  <si>
    <t>8691318251</t>
  </si>
  <si>
    <t>GMINA BORZĘCIN</t>
  </si>
  <si>
    <t>85166113900000</t>
  </si>
  <si>
    <t>8691002648</t>
  </si>
  <si>
    <t>GMINA BRZESKO</t>
  </si>
  <si>
    <t>35630507000000</t>
  </si>
  <si>
    <t>5492197470</t>
  </si>
  <si>
    <t>GMINA BRZESZCZE</t>
  </si>
  <si>
    <t>07218204800000</t>
  </si>
  <si>
    <t>5511123918</t>
  </si>
  <si>
    <t>GMINA BRZEŹNICA</t>
  </si>
  <si>
    <t>07218194200000</t>
  </si>
  <si>
    <t>5521677860</t>
  </si>
  <si>
    <t>GMINA BUDZÓW</t>
  </si>
  <si>
    <t>49189206700000</t>
  </si>
  <si>
    <t>7361717220</t>
  </si>
  <si>
    <t>GMINA BUKOWINA TATRZAŃSKA</t>
  </si>
  <si>
    <t>27625748100000</t>
  </si>
  <si>
    <t>6371998065</t>
  </si>
  <si>
    <t>GMINA BUKOWNO</t>
  </si>
  <si>
    <t>49189209600000</t>
  </si>
  <si>
    <t>5521570518</t>
  </si>
  <si>
    <t>GMINA BYSTRA-SIDZINA W BYSTREJ PODHALAŃSKIEJ</t>
  </si>
  <si>
    <t>29101002700000</t>
  </si>
  <si>
    <t>6591153915</t>
  </si>
  <si>
    <t>GMINA CHARSZNICA</t>
  </si>
  <si>
    <t>07218180100000</t>
  </si>
  <si>
    <t>5492197441</t>
  </si>
  <si>
    <t>GMINA CHEŁMEK</t>
  </si>
  <si>
    <t>49189212700000</t>
  </si>
  <si>
    <t>7343445768</t>
  </si>
  <si>
    <t>GMINA CHEŁMIEC</t>
  </si>
  <si>
    <t>27625794300000</t>
  </si>
  <si>
    <t>6282260665</t>
  </si>
  <si>
    <t>GMINA CHRZANÓW</t>
  </si>
  <si>
    <t>85166115100000</t>
  </si>
  <si>
    <t>8731014848</t>
  </si>
  <si>
    <t>GMINA CIĘŻKOWICE</t>
  </si>
  <si>
    <t>49189216200000</t>
  </si>
  <si>
    <t>7352843273</t>
  </si>
  <si>
    <t>GMINA CZARNY DUNAJEC</t>
  </si>
  <si>
    <t>85166073700000</t>
  </si>
  <si>
    <t>8691291026</t>
  </si>
  <si>
    <t>GMINA CZCHÓW</t>
  </si>
  <si>
    <t>35155591500000</t>
  </si>
  <si>
    <t>9442253228</t>
  </si>
  <si>
    <t>GMINA CZERNICHÓW</t>
  </si>
  <si>
    <t>49189217900000</t>
  </si>
  <si>
    <t>7352851410</t>
  </si>
  <si>
    <t>GMINA CZORSZTYN</t>
  </si>
  <si>
    <t>85166114500000</t>
  </si>
  <si>
    <t>8711771055</t>
  </si>
  <si>
    <t>GMINA DĄBROWA TARNOWSKA</t>
  </si>
  <si>
    <t>85166070800000</t>
  </si>
  <si>
    <t>8691326517</t>
  </si>
  <si>
    <t>GMINA DĘBNO</t>
  </si>
  <si>
    <t>35155542400000</t>
  </si>
  <si>
    <t>6811004443</t>
  </si>
  <si>
    <t>GMINA DOBCZYCE</t>
  </si>
  <si>
    <t>49189218500000</t>
  </si>
  <si>
    <t>7371005969</t>
  </si>
  <si>
    <t>GMINA DOBRA</t>
  </si>
  <si>
    <t>35155597300000</t>
  </si>
  <si>
    <t>6831718453</t>
  </si>
  <si>
    <t>GMINA DRWINIA</t>
  </si>
  <si>
    <t>35155599600000</t>
  </si>
  <si>
    <t>6831006563</t>
  </si>
  <si>
    <t>GMINA GDÓW</t>
  </si>
  <si>
    <t>85166068300000</t>
  </si>
  <si>
    <t>8691186447</t>
  </si>
  <si>
    <t>GMINA GNOJNIK</t>
  </si>
  <si>
    <t>35155592100000</t>
  </si>
  <si>
    <t>6591545880</t>
  </si>
  <si>
    <t>GMINA GOŁCZA</t>
  </si>
  <si>
    <t>49189221600000</t>
  </si>
  <si>
    <t>7382131749</t>
  </si>
  <si>
    <t>GMINA GORLICE</t>
  </si>
  <si>
    <t>85166083200000</t>
  </si>
  <si>
    <t>8711771090</t>
  </si>
  <si>
    <t>GMINA GRĘBOSZÓW</t>
  </si>
  <si>
    <t>85166095000000</t>
  </si>
  <si>
    <t>8732614007</t>
  </si>
  <si>
    <t>GMINA GROMNIK</t>
  </si>
  <si>
    <t>49189219100000</t>
  </si>
  <si>
    <t>7343482812</t>
  </si>
  <si>
    <t>GMINA GRÓDEK NAD DUNAJCEM</t>
  </si>
  <si>
    <t>49189226800000</t>
  </si>
  <si>
    <t>7343515546</t>
  </si>
  <si>
    <t>GMINA GRYBÓW</t>
  </si>
  <si>
    <t>35155589000000</t>
  </si>
  <si>
    <t>6821642228</t>
  </si>
  <si>
    <t>GMINA IGOŁOMIA-WAWRZEŃCZYCE</t>
  </si>
  <si>
    <t>35155583200000</t>
  </si>
  <si>
    <t>6821634453</t>
  </si>
  <si>
    <t>GMINA IWANOWICE</t>
  </si>
  <si>
    <t>85166072000000</t>
  </si>
  <si>
    <t>8691212363</t>
  </si>
  <si>
    <t>GMINA IWKOWA</t>
  </si>
  <si>
    <t>49189222200000</t>
  </si>
  <si>
    <t>7352856459</t>
  </si>
  <si>
    <t>GMINA JABŁONKA</t>
  </si>
  <si>
    <t>35155580300000</t>
  </si>
  <si>
    <t>6772019451</t>
  </si>
  <si>
    <t>GMINA JERZMANOWICE-PRZEGINIA</t>
  </si>
  <si>
    <t>49189223900000</t>
  </si>
  <si>
    <t>7371007419</t>
  </si>
  <si>
    <t>GMINA JODŁOWNIK</t>
  </si>
  <si>
    <t>49189225100000</t>
  </si>
  <si>
    <t>5521586100</t>
  </si>
  <si>
    <t>GMINA JORDANÓW</t>
  </si>
  <si>
    <t>07218206000000</t>
  </si>
  <si>
    <t>5511158182</t>
  </si>
  <si>
    <t>GMINA KALWARIA ZEBRZYDOWSKA</t>
  </si>
  <si>
    <t>49189227400000</t>
  </si>
  <si>
    <t>7371193876</t>
  </si>
  <si>
    <t>GMINA KAMIENICA</t>
  </si>
  <si>
    <t>49189228000000</t>
  </si>
  <si>
    <t>7343514860</t>
  </si>
  <si>
    <t>GMINA KAMIONKA WIELKA</t>
  </si>
  <si>
    <t>07218182400000</t>
  </si>
  <si>
    <t>5492202969</t>
  </si>
  <si>
    <t>GMINA KĘTY</t>
  </si>
  <si>
    <t>27625797200000</t>
  </si>
  <si>
    <t>6371998059</t>
  </si>
  <si>
    <t>GMINA KLUCZE</t>
  </si>
  <si>
    <t>35155598000000</t>
  </si>
  <si>
    <t>6831511752</t>
  </si>
  <si>
    <t>GMINA KŁAJ</t>
  </si>
  <si>
    <t>35155576600000</t>
  </si>
  <si>
    <t>6821605658</t>
  </si>
  <si>
    <t>GMINA KOCMYRZÓW-LUBORZYCA</t>
  </si>
  <si>
    <t>35155505100000</t>
  </si>
  <si>
    <t>6821773580</t>
  </si>
  <si>
    <t>GMINA KONIUSZA</t>
  </si>
  <si>
    <t>49189229700000</t>
  </si>
  <si>
    <t>7343483272</t>
  </si>
  <si>
    <t>GMINA KORZENNA</t>
  </si>
  <si>
    <t>29101009100000</t>
  </si>
  <si>
    <t>6821606646</t>
  </si>
  <si>
    <t>GMINA KOSZYCE</t>
  </si>
  <si>
    <t>49189230500000</t>
  </si>
  <si>
    <t>7361699456</t>
  </si>
  <si>
    <t>GMINA KOŚCIELISKO</t>
  </si>
  <si>
    <t>29101012200000</t>
  </si>
  <si>
    <t>6591174001</t>
  </si>
  <si>
    <t>GMINA KOZŁÓW</t>
  </si>
  <si>
    <t>49189232800000</t>
  </si>
  <si>
    <t>7352849761</t>
  </si>
  <si>
    <t>GMINA KROŚCIENKO NAD DUNAJCEM</t>
  </si>
  <si>
    <t>49189305500000</t>
  </si>
  <si>
    <t>7343543100</t>
  </si>
  <si>
    <t>GMINA KRYNICA -ZDRÓJ</t>
  </si>
  <si>
    <t>35155575000000</t>
  </si>
  <si>
    <t>5130233774</t>
  </si>
  <si>
    <t>GMINA KRZESZOWICE</t>
  </si>
  <si>
    <t>29101015100000</t>
  </si>
  <si>
    <t>6591186961</t>
  </si>
  <si>
    <t>GMINA KSIĄŻ WIELKI</t>
  </si>
  <si>
    <t>07218207700000</t>
  </si>
  <si>
    <t>5511158242</t>
  </si>
  <si>
    <t>GMINA LANCKORONA</t>
  </si>
  <si>
    <t>49189234000000</t>
  </si>
  <si>
    <t>7371283697</t>
  </si>
  <si>
    <t>GMINA LASKOWA</t>
  </si>
  <si>
    <t>27625798900000</t>
  </si>
  <si>
    <t>6282260168</t>
  </si>
  <si>
    <t>GMINA LIBIĄŻ</t>
  </si>
  <si>
    <t>49189236300000</t>
  </si>
  <si>
    <t>7371188119</t>
  </si>
  <si>
    <t>GMINA LIMANOWA</t>
  </si>
  <si>
    <t>37044081500000</t>
  </si>
  <si>
    <t>6851648081</t>
  </si>
  <si>
    <t>GMINA LIPINKI</t>
  </si>
  <si>
    <t>85166060200000</t>
  </si>
  <si>
    <t>8681021288</t>
  </si>
  <si>
    <t>GMINA LIPNICA MUROWANA</t>
  </si>
  <si>
    <t>49189235700000</t>
  </si>
  <si>
    <t>7352841452</t>
  </si>
  <si>
    <t>GMINA LIPNICA WIELKA</t>
  </si>
  <si>
    <t>85166094400000</t>
  </si>
  <si>
    <t>9930658661</t>
  </si>
  <si>
    <t>GMINA LISIA GÓRA</t>
  </si>
  <si>
    <t>35155574300000</t>
  </si>
  <si>
    <t>9442243129</t>
  </si>
  <si>
    <t>GMINA LISZKI</t>
  </si>
  <si>
    <t>49189237000000</t>
  </si>
  <si>
    <t>7351071414</t>
  </si>
  <si>
    <t>GMINA LUBIEŃ</t>
  </si>
  <si>
    <t>49189238600000</t>
  </si>
  <si>
    <t>7343517410</t>
  </si>
  <si>
    <t>GMINA ŁABOWA</t>
  </si>
  <si>
    <t>85166067700000</t>
  </si>
  <si>
    <t>8681021302</t>
  </si>
  <si>
    <t>GMINA ŁAPANÓW</t>
  </si>
  <si>
    <t>49189240000000</t>
  </si>
  <si>
    <t>7352834759</t>
  </si>
  <si>
    <t>GMINA ŁAPSZE NIŻNE</t>
  </si>
  <si>
    <t>49189242300000</t>
  </si>
  <si>
    <t>7343514742</t>
  </si>
  <si>
    <t>GMINA ŁĄCKO</t>
  </si>
  <si>
    <t>49189244600000</t>
  </si>
  <si>
    <t>7343472848</t>
  </si>
  <si>
    <t>GMINA ŁOSOSINA DOLNA</t>
  </si>
  <si>
    <t>49189245200000</t>
  </si>
  <si>
    <t>7371022962</t>
  </si>
  <si>
    <t>GMINA ŁUKOWICA</t>
  </si>
  <si>
    <t>49189246900000</t>
  </si>
  <si>
    <t>7381022314</t>
  </si>
  <si>
    <t>GMINA ŁUŻNA</t>
  </si>
  <si>
    <t>07218195900000</t>
  </si>
  <si>
    <t>5521584963</t>
  </si>
  <si>
    <t>GMINA MAKÓW PODHALAŃSKI</t>
  </si>
  <si>
    <t>85166082600000</t>
  </si>
  <si>
    <t>8711770363</t>
  </si>
  <si>
    <t>GMINA MĘDRZECHÓW</t>
  </si>
  <si>
    <t>85166103300000</t>
  </si>
  <si>
    <t>8681001825</t>
  </si>
  <si>
    <t>GMINA MIASTA BOCHNIA</t>
  </si>
  <si>
    <t>49189325600000</t>
  </si>
  <si>
    <t>7350014012</t>
  </si>
  <si>
    <t>GMINA MIASTO NOWY TARG</t>
  </si>
  <si>
    <t>35155571400000</t>
  </si>
  <si>
    <t>5130060109</t>
  </si>
  <si>
    <t>GMINA MICHAŁOWICE</t>
  </si>
  <si>
    <t>29100982800000</t>
  </si>
  <si>
    <t>6590003697</t>
  </si>
  <si>
    <t>GMINA MIECHÓW</t>
  </si>
  <si>
    <t>35155435300000</t>
  </si>
  <si>
    <t>6761013717</t>
  </si>
  <si>
    <t>GMINA MIEJSKA KRAKÓW-MIASTO NA PRAWACH POWIATU</t>
  </si>
  <si>
    <t>35155565400000</t>
  </si>
  <si>
    <t>9442246027</t>
  </si>
  <si>
    <t>GMINA MOGILANY</t>
  </si>
  <si>
    <t>49189247500000</t>
  </si>
  <si>
    <t>7381021958</t>
  </si>
  <si>
    <t>GMINA MOSZCZENICA</t>
  </si>
  <si>
    <t>49189251200000</t>
  </si>
  <si>
    <t>7371008991</t>
  </si>
  <si>
    <t>GMINA MSZANA DOLNA</t>
  </si>
  <si>
    <t>07218208300000</t>
  </si>
  <si>
    <t>5512618591</t>
  </si>
  <si>
    <t>GMINA MUCHARZ</t>
  </si>
  <si>
    <t>35155541800000</t>
  </si>
  <si>
    <t>6811004414</t>
  </si>
  <si>
    <t>GMINA MYŚLENICE</t>
  </si>
  <si>
    <t>49189252900000</t>
  </si>
  <si>
    <t>7343450806</t>
  </si>
  <si>
    <t>GMINA NAWOJOWA</t>
  </si>
  <si>
    <t>49189253500000</t>
  </si>
  <si>
    <t>7371152618</t>
  </si>
  <si>
    <t>GMINA NIEDŹWIEDŹ</t>
  </si>
  <si>
    <t>35155537000000</t>
  </si>
  <si>
    <t>6831395375</t>
  </si>
  <si>
    <t>GMINA NIEPOŁOMICE</t>
  </si>
  <si>
    <t>35155622800000</t>
  </si>
  <si>
    <t>6821773870</t>
  </si>
  <si>
    <t>GMINA NOWE BRZESKO</t>
  </si>
  <si>
    <t>49189257000000</t>
  </si>
  <si>
    <t>7352833352</t>
  </si>
  <si>
    <t>GMINA NOWY TARG</t>
  </si>
  <si>
    <t>85166112200000</t>
  </si>
  <si>
    <t>8681021360</t>
  </si>
  <si>
    <t>GMINA NOWY WIŚNICZ</t>
  </si>
  <si>
    <t>49189258700000</t>
  </si>
  <si>
    <t>7352834179</t>
  </si>
  <si>
    <t>GMINA OCHOTNICA DOLNA</t>
  </si>
  <si>
    <t>85166081000000</t>
  </si>
  <si>
    <t>8711771227</t>
  </si>
  <si>
    <t>GMINA OLESNO</t>
  </si>
  <si>
    <t>27625801000000</t>
  </si>
  <si>
    <t>6371998042</t>
  </si>
  <si>
    <t>GMINA OLKUSZ</t>
  </si>
  <si>
    <t>07218184700000</t>
  </si>
  <si>
    <t>5492197435</t>
  </si>
  <si>
    <t>GMINA OSIEK</t>
  </si>
  <si>
    <t>07218187600000</t>
  </si>
  <si>
    <t>5492198593</t>
  </si>
  <si>
    <t>GMINA OŚWIĘCIM</t>
  </si>
  <si>
    <t>29101057600000</t>
  </si>
  <si>
    <t>6821635547</t>
  </si>
  <si>
    <t>GMINA PAŁECZNICA</t>
  </si>
  <si>
    <t>35155540100000</t>
  </si>
  <si>
    <t>6811355131</t>
  </si>
  <si>
    <t>GMINA PCIM</t>
  </si>
  <si>
    <t>85166092100000</t>
  </si>
  <si>
    <t>8732978229</t>
  </si>
  <si>
    <t>GMINA PLEŚNA</t>
  </si>
  <si>
    <t>49189259300000</t>
  </si>
  <si>
    <t>7343456306</t>
  </si>
  <si>
    <t>GMINA PODEGRODZIE</t>
  </si>
  <si>
    <t>07218188200000</t>
  </si>
  <si>
    <t>5492199463</t>
  </si>
  <si>
    <t>GMINA POLANKA WIELKA</t>
  </si>
  <si>
    <t>49189263000000</t>
  </si>
  <si>
    <t>7361705814</t>
  </si>
  <si>
    <t>GMINA PORONIN</t>
  </si>
  <si>
    <t>35155603300000</t>
  </si>
  <si>
    <t>6821604469</t>
  </si>
  <si>
    <t>GMINA PROSZOWICE</t>
  </si>
  <si>
    <t>07218189900000</t>
  </si>
  <si>
    <t>5492197487</t>
  </si>
  <si>
    <t>GMINA PRZECISZÓW</t>
  </si>
  <si>
    <t>49189264700000</t>
  </si>
  <si>
    <t>7352854845</t>
  </si>
  <si>
    <t>GMINA RABA WYŻNA</t>
  </si>
  <si>
    <t>49189309000000</t>
  </si>
  <si>
    <t>7351006084</t>
  </si>
  <si>
    <t>GMINA RABKA ZDRÓJ</t>
  </si>
  <si>
    <t>35155539300000</t>
  </si>
  <si>
    <t>6811359293</t>
  </si>
  <si>
    <t>GMINA RACIECHOWICE</t>
  </si>
  <si>
    <t>29101061300000</t>
  </si>
  <si>
    <t>6591184436</t>
  </si>
  <si>
    <t>GMINA RACŁAWICE</t>
  </si>
  <si>
    <t>85166078900000</t>
  </si>
  <si>
    <t>8711665525</t>
  </si>
  <si>
    <t>GMINA RADGOSZCZ</t>
  </si>
  <si>
    <t>85166091500000</t>
  </si>
  <si>
    <t>8731001716</t>
  </si>
  <si>
    <t>GMINA RADŁÓW</t>
  </si>
  <si>
    <t>35155602700000</t>
  </si>
  <si>
    <t>6821762292</t>
  </si>
  <si>
    <t>GMINA RADZIEMICE</t>
  </si>
  <si>
    <t>49189266000000</t>
  </si>
  <si>
    <t>7382130282</t>
  </si>
  <si>
    <t>GMINA ROPA</t>
  </si>
  <si>
    <t>85166090900000</t>
  </si>
  <si>
    <t>9930337247</t>
  </si>
  <si>
    <t>GMINA RYGLICE</t>
  </si>
  <si>
    <t>49189267600000</t>
  </si>
  <si>
    <t>7343517947</t>
  </si>
  <si>
    <t>GMINA RYTRO</t>
  </si>
  <si>
    <t>85166088400000</t>
  </si>
  <si>
    <t>9930656314</t>
  </si>
  <si>
    <t>GMINA RZEPIENNIK STRZYŻEWSKI</t>
  </si>
  <si>
    <t>85166066000000</t>
  </si>
  <si>
    <t>8681021294</t>
  </si>
  <si>
    <t>GMINA RZEZAWA</t>
  </si>
  <si>
    <t>49189268200000</t>
  </si>
  <si>
    <t>7381013686</t>
  </si>
  <si>
    <t>GMINA SĘKOWA</t>
  </si>
  <si>
    <t>35155538700000</t>
  </si>
  <si>
    <t>6811299390</t>
  </si>
  <si>
    <t>GMINA SIEPRAW</t>
  </si>
  <si>
    <t>35155560200000</t>
  </si>
  <si>
    <t>6771024094</t>
  </si>
  <si>
    <t>GMINA SKAŁA</t>
  </si>
  <si>
    <t>35155558800000</t>
  </si>
  <si>
    <t>6791023301</t>
  </si>
  <si>
    <t>GMINA SKAWINA</t>
  </si>
  <si>
    <t>85166086100000</t>
  </si>
  <si>
    <t>9930340717</t>
  </si>
  <si>
    <t>GMINA SKRZYSZÓW</t>
  </si>
  <si>
    <t>29101067100000</t>
  </si>
  <si>
    <t>6591222510</t>
  </si>
  <si>
    <t>GMINA SŁABOSZÓW</t>
  </si>
  <si>
    <t>35155556500000</t>
  </si>
  <si>
    <t>6821604831</t>
  </si>
  <si>
    <t>GMINA SŁOMNIKI</t>
  </si>
  <si>
    <t>49189269900000</t>
  </si>
  <si>
    <t>7371410411</t>
  </si>
  <si>
    <t>GMINA SŁOPNICE</t>
  </si>
  <si>
    <t>49189270700000</t>
  </si>
  <si>
    <t>7352703193</t>
  </si>
  <si>
    <t>GMINA SPYTKOWICE</t>
  </si>
  <si>
    <t>07218209000000</t>
  </si>
  <si>
    <t>5511123930</t>
  </si>
  <si>
    <t>49189311500000</t>
  </si>
  <si>
    <t>7341009655</t>
  </si>
  <si>
    <t>GMINA STARY SĄCZ</t>
  </si>
  <si>
    <t>07218196500000</t>
  </si>
  <si>
    <t>5521707153</t>
  </si>
  <si>
    <t>GMINA STRYSZAWA</t>
  </si>
  <si>
    <t>07218210800000</t>
  </si>
  <si>
    <t>5511690907</t>
  </si>
  <si>
    <t>GMINA STRYSZÓW</t>
  </si>
  <si>
    <t>07218192000000</t>
  </si>
  <si>
    <t>5521567404</t>
  </si>
  <si>
    <t>GMINA SUCHA BESKIDZKA</t>
  </si>
  <si>
    <t>35155630000000</t>
  </si>
  <si>
    <t>6811036147</t>
  </si>
  <si>
    <t>GMINA SUŁKOWICE</t>
  </si>
  <si>
    <t>35155552000000</t>
  </si>
  <si>
    <t>6771037576</t>
  </si>
  <si>
    <t>GMINA SUŁOSZOWA</t>
  </si>
  <si>
    <t>49189271300000</t>
  </si>
  <si>
    <t>7361198317</t>
  </si>
  <si>
    <t>GMINA SZAFLARY</t>
  </si>
  <si>
    <t>85166077200000</t>
  </si>
  <si>
    <t>8711769963</t>
  </si>
  <si>
    <t>GMINA SZCZUCIN</t>
  </si>
  <si>
    <t>85166071400000</t>
  </si>
  <si>
    <t>8691186401</t>
  </si>
  <si>
    <t>GMINA SZCZUROWA</t>
  </si>
  <si>
    <t>85166121100000</t>
  </si>
  <si>
    <t>9930337193</t>
  </si>
  <si>
    <t>GMINA SZERZYNY</t>
  </si>
  <si>
    <t>35155549900000</t>
  </si>
  <si>
    <t>9442226987</t>
  </si>
  <si>
    <t>GMINA ŚWIĄTNIKI GÓRNE</t>
  </si>
  <si>
    <t>85166100400000</t>
  </si>
  <si>
    <t>8731550848</t>
  </si>
  <si>
    <t>GMINA TARNÓW</t>
  </si>
  <si>
    <t>35155629200000</t>
  </si>
  <si>
    <t>6811304607</t>
  </si>
  <si>
    <t>GMINA TOKARNIA</t>
  </si>
  <si>
    <t>07218212000000</t>
  </si>
  <si>
    <t>5511163935</t>
  </si>
  <si>
    <t>GMINA TOMICE</t>
  </si>
  <si>
    <t>85166064800000</t>
  </si>
  <si>
    <t>8681021259</t>
  </si>
  <si>
    <t>GMINA TRZCIANA</t>
  </si>
  <si>
    <t>27625803200000</t>
  </si>
  <si>
    <t>6282260122</t>
  </si>
  <si>
    <t>GMINA TRZEBINIA</t>
  </si>
  <si>
    <t>35155627000000</t>
  </si>
  <si>
    <t>6372024112</t>
  </si>
  <si>
    <t>GMINA TRZYCIĄŻ</t>
  </si>
  <si>
    <t>85166116800000</t>
  </si>
  <si>
    <t>9930336443</t>
  </si>
  <si>
    <t>GMINA TUCHÓW</t>
  </si>
  <si>
    <t>49189274200000</t>
  </si>
  <si>
    <t>7371362818</t>
  </si>
  <si>
    <t>GMINA TYMBARK</t>
  </si>
  <si>
    <t>49189275900000</t>
  </si>
  <si>
    <t>7382144864</t>
  </si>
  <si>
    <t>GMINA UŚCIE GORLICKIE</t>
  </si>
  <si>
    <t>07218213700000</t>
  </si>
  <si>
    <t>5511003597</t>
  </si>
  <si>
    <t>GMINA WADOWICE</t>
  </si>
  <si>
    <t>35155536400000</t>
  </si>
  <si>
    <t>6830011450</t>
  </si>
  <si>
    <t>GMINA WIELICZKA</t>
  </si>
  <si>
    <t>35155547600000</t>
  </si>
  <si>
    <t>5130066230</t>
  </si>
  <si>
    <t>GMINA WIELKA WIEŚ</t>
  </si>
  <si>
    <t>07218214300000</t>
  </si>
  <si>
    <t>5511123841</t>
  </si>
  <si>
    <t>GMINA WIEPRZ</t>
  </si>
  <si>
    <t>85166099600000</t>
  </si>
  <si>
    <t>8731111741</t>
  </si>
  <si>
    <t>GMINA WIERZCHOSŁAWICE</t>
  </si>
  <si>
    <t>85166098000000</t>
  </si>
  <si>
    <t>9930652629</t>
  </si>
  <si>
    <t>GMINA WIETRZYCHOWICE</t>
  </si>
  <si>
    <t>35155628600000</t>
  </si>
  <si>
    <t>6811381938</t>
  </si>
  <si>
    <t>GMINA WIŚNIOWA</t>
  </si>
  <si>
    <t>85166097300000</t>
  </si>
  <si>
    <t>8732630130</t>
  </si>
  <si>
    <t>GMINA WOJNICZ</t>
  </si>
  <si>
    <t>27625805500000</t>
  </si>
  <si>
    <t>6372003423</t>
  </si>
  <si>
    <t>GMINA WOLBROM</t>
  </si>
  <si>
    <t>35155545300000</t>
  </si>
  <si>
    <t>6761706490</t>
  </si>
  <si>
    <t>GMINA ZABIERZÓW</t>
  </si>
  <si>
    <t>85166096700000</t>
  </si>
  <si>
    <t>8691013238</t>
  </si>
  <si>
    <t>GMINA ZAKLICZYN</t>
  </si>
  <si>
    <t>07218191300000</t>
  </si>
  <si>
    <t>5492197464</t>
  </si>
  <si>
    <t>GMINA ZATOR</t>
  </si>
  <si>
    <t>07218201900000</t>
  </si>
  <si>
    <t>5521588530</t>
  </si>
  <si>
    <t>GMINA ZAWOJA</t>
  </si>
  <si>
    <t>07218202500000</t>
  </si>
  <si>
    <t>5521576805</t>
  </si>
  <si>
    <t>GMINA ZEMBRZYCE</t>
  </si>
  <si>
    <t>35155543000000</t>
  </si>
  <si>
    <t>5130038162</t>
  </si>
  <si>
    <t>GMINA ZIELONKI</t>
  </si>
  <si>
    <t>85166117400000</t>
  </si>
  <si>
    <t>9930370109</t>
  </si>
  <si>
    <t>GMINA ŻABNO</t>
  </si>
  <si>
    <t>85166075000000</t>
  </si>
  <si>
    <t>8681021319</t>
  </si>
  <si>
    <t>GMINA ŻEGOCINA</t>
  </si>
  <si>
    <t>49189320400000</t>
  </si>
  <si>
    <t>7382125507</t>
  </si>
  <si>
    <t>MIASTO GORLICE</t>
  </si>
  <si>
    <t>49189321000000</t>
  </si>
  <si>
    <t>7381010274</t>
  </si>
  <si>
    <t>MIASTO GRYBÓW</t>
  </si>
  <si>
    <t>49189308400000</t>
  </si>
  <si>
    <t>7343543904</t>
  </si>
  <si>
    <t>MIASTO I GMINA PIWNICZNA-ZDRÓJ</t>
  </si>
  <si>
    <t>49189326200000</t>
  </si>
  <si>
    <t>7351026738</t>
  </si>
  <si>
    <t>MIASTO I GMINA SZCZAWNICA</t>
  </si>
  <si>
    <t>49189306100000</t>
  </si>
  <si>
    <t>7343472601</t>
  </si>
  <si>
    <t>MIASTO I GMINA UZDROWISKOWA MUSZYNA</t>
  </si>
  <si>
    <t>49189322700000</t>
  </si>
  <si>
    <t>5521579821</t>
  </si>
  <si>
    <t>MIASTO JORDANÓW</t>
  </si>
  <si>
    <t>49189323300000</t>
  </si>
  <si>
    <t>7371004591</t>
  </si>
  <si>
    <t>MIASTO LIMANOWA</t>
  </si>
  <si>
    <t>49189324000000</t>
  </si>
  <si>
    <t>7371008784</t>
  </si>
  <si>
    <t>MIASTO MSZANA DOLNA</t>
  </si>
  <si>
    <t>07218178700000</t>
  </si>
  <si>
    <t>5492197458</t>
  </si>
  <si>
    <t>MIASTO OŚWIĘCIM</t>
  </si>
  <si>
    <t>49189327900000</t>
  </si>
  <si>
    <t>7360007798</t>
  </si>
  <si>
    <t>MIASTO ZAKOPANE</t>
  </si>
  <si>
    <t>49189316700000</t>
  </si>
  <si>
    <t>7343507021</t>
  </si>
  <si>
    <t>NOWY SĄCZ - MIASTO NA PRAWACH POWIATU</t>
  </si>
  <si>
    <t>85166056500000</t>
  </si>
  <si>
    <t>8681599283</t>
  </si>
  <si>
    <t>POWIAT BOCHEŃSKI</t>
  </si>
  <si>
    <t>85166045300000</t>
  </si>
  <si>
    <t>8691652725</t>
  </si>
  <si>
    <t>POWIAT BRZESKI</t>
  </si>
  <si>
    <t>27625497900000</t>
  </si>
  <si>
    <t>6281715276</t>
  </si>
  <si>
    <t>POWIAT CHRZANOWSKI</t>
  </si>
  <si>
    <t>85166041800000</t>
  </si>
  <si>
    <t>8711771285</t>
  </si>
  <si>
    <t>POWIAT DĄBROWSKI</t>
  </si>
  <si>
    <t>49189315000000</t>
  </si>
  <si>
    <t>7382150787</t>
  </si>
  <si>
    <t>POWIAT GORLICKI</t>
  </si>
  <si>
    <t>35155441300000</t>
  </si>
  <si>
    <t>6772364194</t>
  </si>
  <si>
    <t>POWIAT KRAKOWSKI</t>
  </si>
  <si>
    <t>49189285400000</t>
  </si>
  <si>
    <t>7372206836</t>
  </si>
  <si>
    <t>POWIAT LIMANOWSKI</t>
  </si>
  <si>
    <t>29100946100000</t>
  </si>
  <si>
    <t>6591545868</t>
  </si>
  <si>
    <t>POWIAT MIECHOWSKI</t>
  </si>
  <si>
    <t>35155445900000</t>
  </si>
  <si>
    <t>6811692325</t>
  </si>
  <si>
    <t>POWIAT MYŚLENICKI</t>
  </si>
  <si>
    <t>49189318000000</t>
  </si>
  <si>
    <t>7343544080</t>
  </si>
  <si>
    <t>POWIAT NOWOSĄDECKI</t>
  </si>
  <si>
    <t>49189313800000</t>
  </si>
  <si>
    <t>7352175044</t>
  </si>
  <si>
    <t>POWIAT NOWOTARSKI</t>
  </si>
  <si>
    <t>27625504500000</t>
  </si>
  <si>
    <t>6372024678</t>
  </si>
  <si>
    <t>POWIAT OLKUSKI</t>
  </si>
  <si>
    <t>07218165200000</t>
  </si>
  <si>
    <t>5492197501</t>
  </si>
  <si>
    <t>POWIAT OŚWIĘCIMSKI</t>
  </si>
  <si>
    <t>35155449400000</t>
  </si>
  <si>
    <t>6821436782</t>
  </si>
  <si>
    <t>POWIAT PROSZOWICKI</t>
  </si>
  <si>
    <t>07218167500000</t>
  </si>
  <si>
    <t>5521427933</t>
  </si>
  <si>
    <t>POWIAT SUSKI</t>
  </si>
  <si>
    <t>85166052000000</t>
  </si>
  <si>
    <t>9930660913</t>
  </si>
  <si>
    <t>POWIAT TARNOWSKI</t>
  </si>
  <si>
    <t>49189312100000</t>
  </si>
  <si>
    <t>7361720593</t>
  </si>
  <si>
    <t>POWIAT TATRZAŃSKI</t>
  </si>
  <si>
    <t>07218168100000</t>
  </si>
  <si>
    <t>5512129478</t>
  </si>
  <si>
    <t>POWIAT WADOWICKI</t>
  </si>
  <si>
    <t>35155453100000</t>
  </si>
  <si>
    <t>6831742730</t>
  </si>
  <si>
    <t>POWIAT WIELICKI</t>
  </si>
  <si>
    <t>85166132300000</t>
  </si>
  <si>
    <t>8731011086</t>
  </si>
  <si>
    <t>TARNÓW - MIASTO NA PRAWACH POWIATU</t>
  </si>
  <si>
    <t>35155428700000</t>
  </si>
  <si>
    <t>6762178337</t>
  </si>
  <si>
    <t>WOJEWÓDZTWO MAŁOPOLSKIE</t>
  </si>
  <si>
    <t>złożenie sprawozdania</t>
  </si>
  <si>
    <t>korekta sprawozdania</t>
  </si>
  <si>
    <t>Nazwa instytucji</t>
  </si>
  <si>
    <t>NAZWA Organu</t>
  </si>
  <si>
    <t>REGON Szkoły</t>
  </si>
  <si>
    <t>NAZWA Szkoły</t>
  </si>
  <si>
    <t>Kwota dofinansowania</t>
  </si>
  <si>
    <t>Kwota wkładu własnego</t>
  </si>
  <si>
    <t>Nr UMOWY</t>
  </si>
  <si>
    <t>stanowisko mycia rąk</t>
  </si>
  <si>
    <t>stanowisko sporządzania potraw i napojów oraz produkcji ciast</t>
  </si>
  <si>
    <t>stanowisko obróbki  wstępnej</t>
  </si>
  <si>
    <t>stanowisko obróbki cieplnej</t>
  </si>
  <si>
    <t>stanowisko produkcji potwaw z mięsa</t>
  </si>
  <si>
    <t>stanowisko ekspedycji potraw</t>
  </si>
  <si>
    <t>stanowisko mycia naczyń</t>
  </si>
  <si>
    <t>usługi remontowo -  adaptacyjne</t>
  </si>
  <si>
    <t>wyposażenie pomieszczeń przeznaczonyych do spożywania posiłków</t>
  </si>
  <si>
    <t xml:space="preserve">Regon szkoły </t>
  </si>
  <si>
    <t xml:space="preserve">Nazwa </t>
  </si>
  <si>
    <t xml:space="preserve">L.p. </t>
  </si>
  <si>
    <t>Rozliczenie kosztów zadania:</t>
  </si>
  <si>
    <t>Rodzaj zakupionego wyposażenia lub usługi opisanych w rubryce Informacja o sposobach wykorzystania wsparcia finansowego</t>
  </si>
  <si>
    <t>Koszt całkowity</t>
  </si>
  <si>
    <t>w tym:</t>
  </si>
  <si>
    <t>ze środków z dotacji</t>
  </si>
  <si>
    <t>wkład własny</t>
  </si>
  <si>
    <t>Koszt całkowity realizacji zadania</t>
  </si>
  <si>
    <t>Wkład własny</t>
  </si>
  <si>
    <t>kwoty w zł</t>
  </si>
  <si>
    <t>Podział procentowy</t>
  </si>
  <si>
    <t>Dowody potwierdzające poniesienie wydatku:</t>
  </si>
  <si>
    <t>Data zakupu</t>
  </si>
  <si>
    <t>EFEKTY ZREALIZOWANYCH ZADAŃ</t>
  </si>
  <si>
    <t>Zestawienia ilościowe zakupów (opis syntetyczny)</t>
  </si>
  <si>
    <t>l.p.</t>
  </si>
  <si>
    <t>nazwa</t>
  </si>
  <si>
    <t>jedn. miary</t>
  </si>
  <si>
    <t>ilość</t>
  </si>
  <si>
    <t>W razie potrzeby dodaj wiersz</t>
  </si>
  <si>
    <t>Zestawienie ilościowe zakupów (opis syntetyczny)</t>
  </si>
  <si>
    <t>SZKOŁA</t>
  </si>
  <si>
    <t>SUMA</t>
  </si>
  <si>
    <t>wyliczane automatycznie</t>
  </si>
  <si>
    <t>wartość</t>
  </si>
  <si>
    <t>Kwota wsparcia oraz wkład własny:</t>
  </si>
  <si>
    <t>KWOTA DEKLAROWANA WE WNIOSKU</t>
  </si>
  <si>
    <t>KWOTA RZECZYWISTA</t>
  </si>
  <si>
    <t>ze środków dotacji</t>
  </si>
  <si>
    <t>KWOTA UDZIELONEGO WSPARCIA FINANSOWEGO</t>
  </si>
  <si>
    <t>Data otrzymania dotacji celowej</t>
  </si>
  <si>
    <t>Wartość wykorzystanej dotacji</t>
  </si>
  <si>
    <t>Wartość zwróconych środków dotacji</t>
  </si>
  <si>
    <t>Data zwrotu niewykorzystanej dotacji</t>
  </si>
  <si>
    <t>Wartość odsetek, kar umownych i innych należności, które Organ prowadzący ma obowiązek zwrócić zgodnie z umową</t>
  </si>
  <si>
    <t>OŚWIADCZENIA</t>
  </si>
  <si>
    <t>Oświadczam, że:</t>
  </si>
  <si>
    <t>1. wszystkie informacje podane w niniejszym sprawozdaniu są zgodne z aktualnym stanem prawnym i faktycznym</t>
  </si>
  <si>
    <t>2. wszystkie kwoty wymienione w zestawieniu dowodów potwierdzających poniesienie wydatku zostały faktycznie poniesione na realizację zadania i w terminie wskazanym w umowie</t>
  </si>
  <si>
    <t xml:space="preserve">Wartość niewykorzystanych środków dotacji celowej </t>
  </si>
  <si>
    <r>
      <t>nazwa podmiotu/urzędu/fundacji</t>
    </r>
    <r>
      <rPr>
        <sz val="12"/>
        <color theme="1"/>
        <rFont val="Calibri"/>
        <family val="2"/>
        <charset val="238"/>
        <scheme val="minor"/>
      </rPr>
      <t xml:space="preserve"> </t>
    </r>
  </si>
  <si>
    <r>
      <t>wyliczana automatycznie</t>
    </r>
    <r>
      <rPr>
        <sz val="12"/>
        <color theme="1"/>
        <rFont val="Calibri"/>
        <family val="2"/>
        <charset val="238"/>
        <scheme val="minor"/>
      </rPr>
      <t xml:space="preserve"> </t>
    </r>
  </si>
  <si>
    <r>
      <t>.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</si>
  <si>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OGÓŁEM</t>
  </si>
  <si>
    <t>Paragraf klasyfikacji budżetowej</t>
  </si>
  <si>
    <r>
      <rPr>
        <b/>
        <sz val="12"/>
        <color theme="1"/>
        <rFont val="Calibri"/>
        <family val="2"/>
        <charset val="238"/>
        <scheme val="minor"/>
      </rPr>
      <t xml:space="preserve">NAZWA ZREALIZOWANEGO ZADANIA </t>
    </r>
    <r>
      <rPr>
        <b/>
        <sz val="12"/>
        <color rgb="FFFF0000"/>
        <rFont val="Calibri"/>
        <family val="2"/>
        <charset val="238"/>
        <scheme val="minor"/>
      </rPr>
      <t>(wybierz z listy)</t>
    </r>
  </si>
  <si>
    <t>ORGANIZACJA NOWEJ STOŁÓWKI SZKOLNEJ (WŁASNA KUCHNIA I JADALNIA)</t>
  </si>
  <si>
    <t>URUCHOMIENIE NIEFUNKCJONUJĄCEJ STOŁÓWKI SZKOLNEJ</t>
  </si>
  <si>
    <t>STWORZENIE NOWEJ JADALNI</t>
  </si>
  <si>
    <t>DOPOSAŻENIE I POPRAWA STANDARDU FUNKCJONUJĄCEJ STOŁÓWKI SZKOLNEJ (WŁASNA KUCHNIA I JADALNIA)</t>
  </si>
  <si>
    <t>STOŁÓWKA WYDAJE POSIŁKI DLA UCZNIÓW TAKŻE DLA INNEJ SZKOŁY</t>
  </si>
  <si>
    <t>tak</t>
  </si>
  <si>
    <t>nie</t>
  </si>
  <si>
    <t>LICZBA UCZNIÓW KORZYSTAJĄCYCH Z OBIADÓW WG STANU NA DZIEŃ 30.09.2018 R.</t>
  </si>
  <si>
    <t>LICZBA UCZNIÓW KORZYSTAJĄCYCH W DNIACH NAUKI SZKOLNEJ W STYCZNIU 2020 R.</t>
  </si>
  <si>
    <r>
      <t xml:space="preserve">Cel złożenia sprawozdania </t>
    </r>
    <r>
      <rPr>
        <sz val="12"/>
        <color rgb="FFFF0000"/>
        <rFont val="Calibri"/>
        <family val="2"/>
        <charset val="238"/>
        <scheme val="minor"/>
      </rPr>
      <t>(wybierz z listy)</t>
    </r>
  </si>
  <si>
    <r>
      <t xml:space="preserve">Wartość niewykorzystanych środków dotacji celowej </t>
    </r>
    <r>
      <rPr>
        <sz val="12"/>
        <color rgb="FFFF0000"/>
        <rFont val="Calibri"/>
        <family val="2"/>
        <charset val="238"/>
        <scheme val="minor"/>
      </rPr>
      <t>(wyliczana automatycznie)</t>
    </r>
  </si>
  <si>
    <t>T</t>
  </si>
  <si>
    <t>OPIS EFEKTÓW  (syntetyczny)</t>
  </si>
  <si>
    <r>
      <t>NAZWA ZREALIZOWANEGO ZADANIA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FF0000"/>
        <rFont val="Calibri"/>
        <family val="2"/>
        <charset val="238"/>
        <scheme val="minor"/>
      </rPr>
      <t>(wybierz z listy)</t>
    </r>
  </si>
  <si>
    <r>
      <t xml:space="preserve">Nr faktury 
</t>
    </r>
    <r>
      <rPr>
        <b/>
        <sz val="11"/>
        <color theme="1"/>
        <rFont val="Calibri"/>
        <family val="2"/>
        <charset val="238"/>
        <scheme val="minor"/>
      </rPr>
      <t>(nr dowodu księgowego)</t>
    </r>
  </si>
  <si>
    <r>
      <t xml:space="preserve">Kwota </t>
    </r>
    <r>
      <rPr>
        <b/>
        <sz val="11"/>
        <color theme="1"/>
        <rFont val="Calibri"/>
        <family val="2"/>
        <charset val="238"/>
        <scheme val="minor"/>
      </rPr>
      <t>(w zł)</t>
    </r>
  </si>
  <si>
    <r>
      <t xml:space="preserve">Rodzaj zadania 
</t>
    </r>
    <r>
      <rPr>
        <sz val="12"/>
        <color rgb="FFFF0000"/>
        <rFont val="Calibri"/>
        <family val="2"/>
        <charset val="238"/>
        <scheme val="minor"/>
      </rPr>
      <t>(wybierz z listy)</t>
    </r>
  </si>
  <si>
    <r>
      <t xml:space="preserve">Rodzaj zadania
</t>
    </r>
    <r>
      <rPr>
        <sz val="11"/>
        <color rgb="FFFF0000"/>
        <rFont val="Calibri"/>
        <family val="2"/>
        <charset val="238"/>
        <scheme val="minor"/>
      </rPr>
      <t xml:space="preserve"> (wybierz z listy)</t>
    </r>
  </si>
  <si>
    <r>
      <t xml:space="preserve">Rodzaj zadania 
</t>
    </r>
    <r>
      <rPr>
        <sz val="11"/>
        <color rgb="FFFF0000"/>
        <rFont val="Calibri"/>
        <family val="2"/>
        <charset val="238"/>
        <scheme val="minor"/>
      </rPr>
      <t>(wybierz z listy)</t>
    </r>
  </si>
  <si>
    <r>
      <t xml:space="preserve">Nr faktury
</t>
    </r>
    <r>
      <rPr>
        <b/>
        <sz val="11"/>
        <color theme="1"/>
        <rFont val="Calibri"/>
        <family val="2"/>
        <charset val="238"/>
        <scheme val="minor"/>
      </rPr>
      <t>(nr dowodu księgowego)</t>
    </r>
  </si>
  <si>
    <r>
      <t xml:space="preserve">Rodzaj zadania
</t>
    </r>
    <r>
      <rPr>
        <i/>
        <sz val="11"/>
        <color rgb="FFFF0000"/>
        <rFont val="Calibri"/>
        <family val="2"/>
        <charset val="238"/>
        <scheme val="minor"/>
      </rPr>
      <t>(wybierz z listy)</t>
    </r>
  </si>
  <si>
    <t>CHARAKTERYSTYKA PROBLEMÓW I BARIER W REALIZACJI ZADAŃ (jeżeli występowały)</t>
  </si>
  <si>
    <t xml:space="preserve">Imię i nazwisko oraz funkcja OSOBY UPOWAŻNIONEJ DO REPREZENTOWANIA ORGANU PROWADZĄCEGO </t>
  </si>
  <si>
    <r>
      <t>NAZWA ZREALIZOWANEGO ZADANIA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(wybierz z listy)</t>
    </r>
  </si>
  <si>
    <r>
      <t xml:space="preserve">Stołówka wydaje posiłki dla uczniów także innej szkoły </t>
    </r>
    <r>
      <rPr>
        <sz val="11"/>
        <color rgb="FFFF0000"/>
        <rFont val="Calibri"/>
        <family val="2"/>
        <charset val="238"/>
        <scheme val="minor"/>
      </rPr>
      <t>(wybierz z listy)</t>
    </r>
  </si>
  <si>
    <r>
      <t xml:space="preserve">NAZWA ZREALIZOWANEGO ZADANIA </t>
    </r>
    <r>
      <rPr>
        <sz val="11"/>
        <color rgb="FFFF0000"/>
        <rFont val="Calibri"/>
        <family val="2"/>
        <charset val="238"/>
        <scheme val="minor"/>
      </rPr>
      <t>(wybierz z listy)</t>
    </r>
  </si>
  <si>
    <t>INFORMACJA O SPOSOBACH WYKORZYSTANIA WSPARCIA FINANSOWEGO</t>
  </si>
  <si>
    <t>STANOWISKO MYCIA RĄK</t>
  </si>
  <si>
    <t>STANOWISKO OBRÓBKI WSTĘPNEJ</t>
  </si>
  <si>
    <t>STANOWISKO SPORZĄDZANIA POTRAW I NAPOJÓW
ORAZ PRODUKCJI CIAST</t>
  </si>
  <si>
    <t>STANOWISKO OBRÓBKI CIEPLNEJ</t>
  </si>
  <si>
    <t>STANOWISKO PRODUKCJI POTRAW Z MIĘSA</t>
  </si>
  <si>
    <t>STANOWISKO EKSPEDYCJI POTRAW</t>
  </si>
  <si>
    <t>STANOWISKO MYCIA NACZYŃ</t>
  </si>
  <si>
    <t>USŁUGI REMONTOWO - ADAPTACYJNE</t>
  </si>
  <si>
    <t>WYPOSAŻENIE POMIESZCZEŃ PRZEZNACZONYCH DO SPOŻYWANIA POSIŁKÓW</t>
  </si>
  <si>
    <r>
      <t>KOLEJNA SZKOŁA</t>
    </r>
    <r>
      <rPr>
        <b/>
        <sz val="11"/>
        <color rgb="FF00339A"/>
        <rFont val="Calibri"/>
        <family val="2"/>
        <charset val="238"/>
        <scheme val="minor"/>
      </rPr>
      <t xml:space="preserve"> (jeśli dotyczy)</t>
    </r>
  </si>
  <si>
    <t>DOPOSAŻENIE I POPRAWA STANDARDU FUNKCJONUJĄCEJ JADALNI</t>
  </si>
  <si>
    <t>USŁUGI REMONT.-ADAPT. LICZBA JEDN.</t>
  </si>
  <si>
    <t>USŁUGI REMONT.-ADAPT. KOSZT CAŁK.</t>
  </si>
  <si>
    <t>USŁUGI REMONT.-ADAPT. WKŁAD WŁ.</t>
  </si>
  <si>
    <t>WYPOS. KUCH.  LICZBA JEDN.</t>
  </si>
  <si>
    <t>WYPOSAŻ. KUCHN. KOSZT CAŁK.</t>
  </si>
  <si>
    <t>WYPOSAŻ. KUCHN.  WKŁAD WŁ.</t>
  </si>
  <si>
    <t>WYPOSAŻ. POM. SPOŻ. POSIŁKÓW LICZBA JEDN.</t>
  </si>
  <si>
    <t>WYPOSAŻ. POM. SPOŻ. POSIŁKÓW KOSZT CAŁK.</t>
  </si>
  <si>
    <t>WYPOSAŻ. POM. SPOŻ. POSIŁKÓW WKŁAD WŁ.</t>
  </si>
  <si>
    <t>Liczba organów prowadzących, 
którym udzielono wsparcia 
w ramach modułu 3 
rządowego programu 
"Posiłek w szkole i w domu"</t>
  </si>
  <si>
    <t>Liczba szkół, 
w których zrealizowano zadania w ramach modułu 3 
rządowego programu 
"Posiłek w szkole i w domu"</t>
  </si>
  <si>
    <t>Liczba uczniów w szkołach, 
w których zrealizowano zadania 
w ramach modułu 3 rządowego programu 
"Posiłek w szkole i w domu" 
na podstawie danych 
ze sprawozdań organów prowadzących</t>
  </si>
  <si>
    <t>Całkowity koszt realizacji 
przez organy prowadzące zadań 
w ramach modułu 3 
rządowego programu
 "Posiłek w  szkole i w domu" w zł</t>
  </si>
  <si>
    <t>Łączna kwota udzielonego 
organom prowadzącym 
wsparcia finansowego (dotacji) 
z rządowego programu 
"Posiłek w szkole i w domu" w zł</t>
  </si>
  <si>
    <t>Kwota wykorzystanego 
wsparcia finansowego (dotacji) 
w zł</t>
  </si>
  <si>
    <t>Kwota niewykorzystanego 
wsparcia finasnowanego 
(dotacji) 
- zwrócona w zł</t>
  </si>
  <si>
    <t>Wysokość 
wkładu własnego 
organów prowadzących 
w zł</t>
  </si>
  <si>
    <t>Liczba szkół, 
w których zorganizowano 
nową stołówkę szkolną 
(własna kuchnia i jadalnia)</t>
  </si>
  <si>
    <t>Liczba szkół, 
w których doposażono stołówki szkolne, 
które dotąd nie funkcjonowały, 
celem uruchomienia 
(uruchomienie niefunkcjonującej 
stołówki szkolnej)</t>
  </si>
  <si>
    <t>Liczba szkół, 
w których dokonano adaptacji pomieszczenia 
wyłącznie na jadalnię w szkołach, 
w której dotąd nie funkcjonowały 
jadalnie (stworzenie nowej jadalni)</t>
  </si>
  <si>
    <t>Liczba szkół, 
w których dokonano doposażenia 
i poprawy standardu funkcjonującej
 stołówki szkolnej 
(własna kuchnia i jadalnia)</t>
  </si>
  <si>
    <t>Liczba szkół, 
w których dokonano doposażenia 
lub poprawy standardu pomieszczeń 
przeznaczonych do spożywania posiłków
 (jadalni), w szkołach, 
w których funkcjonuje wyłącznie jadalnia</t>
  </si>
  <si>
    <t>Liczba szkół, 
w których zrealizowano zadanie 
w ramach modułu 3 Programu "Posiłek w szkole i w domu",
 i w których w szkole 
są wydane posiłki dla uczniów 
innej szkoły niż szkoła podstawowa 
(np. szkół z zespołu, przedszkola 
lub innych placówek systemu</t>
  </si>
  <si>
    <t>Liczba uczniów 
korzystających z obiadów 
wg stanu na 
30 września 2019 r. 
(suma danych ze sprawozdań
organów prowadzących)</t>
  </si>
  <si>
    <t>Liczba uczniów 
korzystających z obiadów wydawanych 
w dniach nauki szkolnej w styczniu 2021 r.
 (suma dnych ze sprawozdań 
organów prowadzących)</t>
  </si>
  <si>
    <t>jeżeli(</t>
  </si>
  <si>
    <t>LICZBA UCZNIÓW KORZYSTAJĄCYCH Z OBIADÓW wg stanu na DZIEŃ 30.09.2020 r.</t>
  </si>
  <si>
    <r>
      <t xml:space="preserve">SUMA LICZBY UCZNIÓW KORZYSTAJĄCYCH Z OBIADÓW WYDAWANYCH </t>
    </r>
    <r>
      <rPr>
        <b/>
        <sz val="10"/>
        <color rgb="FFFF0000"/>
        <rFont val="Calibri"/>
        <family val="2"/>
        <charset val="238"/>
        <scheme val="minor"/>
      </rPr>
      <t>W DNIACH NAUKI SZKOLNEJ W STYCZNIU 2022 r.</t>
    </r>
  </si>
  <si>
    <t>usługi remontowo adaptacyjne</t>
  </si>
  <si>
    <t>wyposażenie jadalni</t>
  </si>
  <si>
    <t>ogółem</t>
  </si>
  <si>
    <t>liczba organów</t>
  </si>
  <si>
    <t>liczba szkół w których zrealizowano zadanie</t>
  </si>
  <si>
    <t>liczba uczniów</t>
  </si>
  <si>
    <t>całkowity koszt</t>
  </si>
  <si>
    <t>dotacja</t>
  </si>
  <si>
    <t>kwota wykorzystanego wsparcia</t>
  </si>
  <si>
    <t>kwota niewykorzystanego wsparcia</t>
  </si>
  <si>
    <t>szkoła 1</t>
  </si>
  <si>
    <t>szkoła 2</t>
  </si>
  <si>
    <t>szkoła 3</t>
  </si>
  <si>
    <t>szkoła 4</t>
  </si>
  <si>
    <t>razem</t>
  </si>
  <si>
    <t>catering</t>
  </si>
  <si>
    <t>l.jedn.</t>
  </si>
  <si>
    <t>koszt</t>
  </si>
  <si>
    <t>wkład</t>
  </si>
  <si>
    <t xml:space="preserve">koszt </t>
  </si>
  <si>
    <t>szkoła nr 1</t>
  </si>
  <si>
    <t>szkoła nr 2</t>
  </si>
  <si>
    <t>szkoła nr 3</t>
  </si>
  <si>
    <t>szkoła nr 4</t>
  </si>
  <si>
    <t>LICZBA SZKÓŁ</t>
  </si>
  <si>
    <t>liczba dni nauki szkolnej w styczniu</t>
  </si>
  <si>
    <t>regon</t>
  </si>
  <si>
    <t>RAZEM</t>
  </si>
  <si>
    <t>WYPOSAŻENIE KUCHNI</t>
  </si>
  <si>
    <t>nazwa zadania szkoła nr 1</t>
  </si>
  <si>
    <t>nazwa zadania szkoła nr 2</t>
  </si>
  <si>
    <t>nazwa zadania szkoła nr 3</t>
  </si>
  <si>
    <t>nazwa zadania szkoła nr 4</t>
  </si>
  <si>
    <t>OK.II.531.1.7/1.2021</t>
  </si>
  <si>
    <t>OK.II.531.1.7/2.2021</t>
  </si>
  <si>
    <t>OK.II.531.1.7/3.2021</t>
  </si>
  <si>
    <t>OK.II.531.1.7/4.2021</t>
  </si>
  <si>
    <t>OK.II.531.1.7/5.2021</t>
  </si>
  <si>
    <t>OK.II.531.1.7/6.2021</t>
  </si>
  <si>
    <t>OK.II.531.1.7/7.2021</t>
  </si>
  <si>
    <t>OK.II.531.1.7/8.2021</t>
  </si>
  <si>
    <t>OK.II.531.1.7/9.2021</t>
  </si>
  <si>
    <t>OK.II.531.1.7/10.2021</t>
  </si>
  <si>
    <t>OK.II.531.1.7/11.2021</t>
  </si>
  <si>
    <t>OK.II.531.1.7/12.2021</t>
  </si>
  <si>
    <t>OK.II.531.1.7/13.2021</t>
  </si>
  <si>
    <t>OK.II.531.1.7/14.2021</t>
  </si>
  <si>
    <t>OK.II.531.1.7/15.2021</t>
  </si>
  <si>
    <t>OK.II.531.1.7/16.2021</t>
  </si>
  <si>
    <t>OK.II.531.1.7/17.2021</t>
  </si>
  <si>
    <t>OK.II.531.1.7/18.2021</t>
  </si>
  <si>
    <t>OK.II.531.1.7/19.2021</t>
  </si>
  <si>
    <t>OK.II.531.1.7/20.2021</t>
  </si>
  <si>
    <t>OK.II.531.1.7/21.2021</t>
  </si>
  <si>
    <t>OK.II.531.1.7/22.2021</t>
  </si>
  <si>
    <t>OK.II.531.1.7/23.2021</t>
  </si>
  <si>
    <t>OK.II.531.1.7/24.2021</t>
  </si>
  <si>
    <t>OK.II.531.1.7/25.2021</t>
  </si>
  <si>
    <t>OK.II.531.1.7/26.2021</t>
  </si>
  <si>
    <t>OK.II.531.1.7/27.2021</t>
  </si>
  <si>
    <t>OK.II.531.1.7/28.2021</t>
  </si>
  <si>
    <t>OK.II.531.1.7/29.2021</t>
  </si>
  <si>
    <t>OK.II.531.1.7/30.2021</t>
  </si>
  <si>
    <t>OK.II.531.1.7/31.2021</t>
  </si>
  <si>
    <t>OK.II.531.1.7/32.2021</t>
  </si>
  <si>
    <t>OK.II.531.1.7/33.2021</t>
  </si>
  <si>
    <t>OK.II.531.1.7/34.2021</t>
  </si>
  <si>
    <t>OK.II.531.1.7/35.2021</t>
  </si>
  <si>
    <t>OK.II.531.1.7/36.2021</t>
  </si>
  <si>
    <t>OK.II.531.1.7/37.2021</t>
  </si>
  <si>
    <t>OK.II.531.1.7/38.2021</t>
  </si>
  <si>
    <t>OK.II.531.1.7/39.2021</t>
  </si>
  <si>
    <t>STOWARZYSZENIE PRZYJACIÓŁ SZKÓŁ KATOLICKICH</t>
  </si>
  <si>
    <t>OK.II.531.1.40.2021</t>
  </si>
  <si>
    <t>SZKOŁA PODSTAWOWA IM. STANISŁAWA WYSPIAŃSKIEGO W PORĘBIE ŻEGOTY</t>
  </si>
  <si>
    <t>SZKOŁA PODSTAWOWA IM. JÓZEFA PATELSKIEGO W KWACZALE</t>
  </si>
  <si>
    <t>SZKOŁA PODSTAWOWA IMIENIA LUDWIKA ZAMENHOFA W ZAGÓRNIKU</t>
  </si>
  <si>
    <t>SZKOŁA PODSTAWOWA IMIENIA MARIANA KOWALSKIEGO W RZYKACH</t>
  </si>
  <si>
    <t>SZKOŁA PODSTAWOWA W PROSZÓWKACH IM. KSIĘDZA JÓZEFA SKWIRUTA</t>
  </si>
  <si>
    <t>SZKOŁA PODSTAWOWA Z ODDZIAŁAMI SPORTOWYMI W GAWŁOWIE</t>
  </si>
  <si>
    <t>SZKOŁA PODSTAWOWA W NIESZKOWICACH WIELKICH</t>
  </si>
  <si>
    <t>PUBLICZNA SZKOŁA PODSTAWOWA IM. KSIĘDZA JANA TWARDOWSKIEGO W BUCZU</t>
  </si>
  <si>
    <t>SZKOŁA PODSTAWOWA IM. BOHATERÓW WARSZAWY W BUKOWINIE TATRZAŃSKIEJ</t>
  </si>
  <si>
    <t>SZKOŁA PODSTAWOWA IM. DZIECI ZAMOJSZCZYZNY W SIDZINIE</t>
  </si>
  <si>
    <t>SZKOŁA PODSTAWOWA IM. ŚW. JANA KANTEGO W BYSTREJ PODHALAŃSKIEJ</t>
  </si>
  <si>
    <t>PUBLICZNA SZKOŁA PODSTAWOWA W CZCHOWIE</t>
  </si>
  <si>
    <t>PUBLICZNA SZKOŁA PODSTAWOWA IM. JANA PAWŁA II W JURKOWIE</t>
  </si>
  <si>
    <t>SZKOŁA PODSTAWOWA IM. GEN. WŁADYSŁAWA SIKORSKIEGO W ROPICY POLSKIEJ</t>
  </si>
  <si>
    <t>SZKOŁA PODSTAWOWA NR 5 W GORLICACH</t>
  </si>
  <si>
    <t>Szkoła Podstawowa im. Majora Henryka Sucharskiego</t>
  </si>
  <si>
    <t>SZKOŁA PODSTAWOWA IM. ST. LESZCZYC-PRZYWARY W KĄCLOWEJ</t>
  </si>
  <si>
    <t>SZKOŁA PODSTAWOWA IM. TADEUSZA KOŚCIUSZKI W SIOŁKOWEJ</t>
  </si>
  <si>
    <t>SZKOŁA PODSTAWOWA IM. WOJSKA POLSKIEGO W WYSOKIEJ</t>
  </si>
  <si>
    <t>SZKOŁA PODSTAWOWA IM. JANA PAWŁA II W ŁĘTOWNI</t>
  </si>
  <si>
    <t>SZKOŁA PODSTAWOWA IM.BOHATERÓW WRZEŚNIA 1939R.W JORDANOWIE</t>
  </si>
  <si>
    <t>SZKOŁA PODSTAWOWA IM. MARII KONOPNICKIEJ W ZEBRZYDOWICACH</t>
  </si>
  <si>
    <t>SZKOŁA PODSTAWOWA NR 2 IM. JANA PAWŁA II</t>
  </si>
  <si>
    <t>SZKOŁA PODSTAWOWA W KROSNEJ</t>
  </si>
  <si>
    <t>SZKOŁA PODSTAWOWA NR 4 Z ODDZIAŁAMI INTEGRACYJNYMI IM. IGNACEGO JANA PADEREWSKIEGO W LIBIĄŻU</t>
  </si>
  <si>
    <t>SZKOŁA PODSTAWOWA IM. BŁ. JANA PAWŁA II W KICZORACH</t>
  </si>
  <si>
    <t>SZKOŁA PODSTAWOWA IM. ŚW. JADWIGI KRÓLOWEJ POLSKI W LISIEJ GÓRZE</t>
  </si>
  <si>
    <t>Szkoła Podstawowa Nr 2 im. Mikołaja Reja</t>
  </si>
  <si>
    <t>SZKOŁA PODSTAWOWA IM. KAZIMIERZA BRODZIŃSKIEGO W KRÓLÓWCE</t>
  </si>
  <si>
    <t>SZKOŁA PODSTAWOWA IM. HELENY MARUSARZÓWNY W ZĘBIE</t>
  </si>
  <si>
    <t>SZKOŁA PODSTAWOWA IM. M. KONOPNICKIEJ W LUSZOWICACH</t>
  </si>
  <si>
    <t>SZKOŁA PODSTAWOWA IM. ELIZY ORZESZKOWEJ W RADGOSZCZY</t>
  </si>
  <si>
    <t>PUBLICZNA SZKOŁA PODSTAWOWA IM. ROTMISTRZA WITOLDA PILECKIEGO W JODŁÓWCE</t>
  </si>
  <si>
    <t>SZKOŁA PODSTAWOWA IM. PRYMASA TYSIĄCLECIA STEFANA KARDYNAŁA WYSZYŃSKIEGO W ZAKLICZYNIE</t>
  </si>
  <si>
    <t>SZKOŁA PODSTAWOWA NR 2 IM.KAZIMIERZA WIELKIEGO 32-050 SKAWINA, UL. ŻWIRKI I WIGURY 17</t>
  </si>
  <si>
    <t>SZKOŁA PODSTAWOWA IM. BOHATERÓW WRZEŚNIA 1939 R. W RADŁOWIE</t>
  </si>
  <si>
    <t>SZKOŁA PODSTAWOWA NR 6 Z ODDZIAŁAMI INTEGRACYJNYMI IM. NOBLISTÓW POLSKICH 32-050 SKAWINA UL. WINCENTEGO WITOSA 4</t>
  </si>
  <si>
    <t>SZKOŁA PODSTAWOWA NR 1 IM. MIKOŁAJA KOPERNIKA 32-050 SKAWINA UL. KORABNICKA 19</t>
  </si>
  <si>
    <t>SZKOŁA PODSTWOWA IM. BATALIONÓW CHŁOPSKICH W KRZECINIE, 32-051 WIELKIE DROGI</t>
  </si>
  <si>
    <t>SZKOŁA PODSTAWOWA NR 1 IM. JANA KANTEGO ANDRUSIKIEWICZA W SŁOPNICACH</t>
  </si>
  <si>
    <t>SZKOŁA PODSTAWOWA IM. ŚW. JADWIGI KRÓLOWEJ POLSKI W KRZYWACZCE</t>
  </si>
  <si>
    <t>PUBLICZNA SZKOŁA PODSTAWOWA IM. KS. KARD. STEFANA WYSZYŃSKIEGO W SZERZYNACH</t>
  </si>
  <si>
    <t>SZKOŁA PODSTAWOWA W SKOMIELNEJ CZARNEJ IM. OJCA PIOTRA PALUCHA</t>
  </si>
  <si>
    <t>SZKOŁA PODSTAWOWA W UŚCIU GORLICKIM</t>
  </si>
  <si>
    <t>SZKOŁA PODSTAWOWA IM. A. MICKIEWICZA W KLECZY DOLNEJ</t>
  </si>
  <si>
    <t>SZKOŁA PODSTAWOWA NR 5 IM. M. KOPERNIKA W WADOWICACH</t>
  </si>
  <si>
    <t>Zespół Szkolno – Przedszkolny Nr 2 im. Kard. Stefana Wyszyńskiego w Wieprzu</t>
  </si>
  <si>
    <t>SZKOŁA PODSTAWOWA IM. ADAMA MICKIEWICZA W ZATORZE</t>
  </si>
  <si>
    <t>ZESPÓŁ SZKÓŁ-SZKOŁA PODSTAWOWA W ZEMBRZYCACH</t>
  </si>
  <si>
    <t>SZKOŁA PODSTAWOWA NR 7 Z ODDZIAŁAMI DWUJĘZYCZNYMI IM. OBROŃCÓW POKOJU</t>
  </si>
  <si>
    <t>SZKOŁA PODSTAWOWA SPECJALNA W SPECJALNYM OŚRODKU SZKOLNO - WYCHOWAWCZYM IM. EUGENII GIERAT W TARNOWIE</t>
  </si>
  <si>
    <t>SZKOŁA PODSTAWOWA NR 17 IM. EUGENIUSZA KWIATKOWSKIEGO W ZESPOLE SZKÓŁ OGÓLNOKSZTAŁCĄCYCH NR 1 W TARNOWIE</t>
  </si>
  <si>
    <t>KATOLICKA SZKOŁA PODSTAWOWA STOWARZYSZENIA PRZYJACIÓŁ SZKÓŁ KATOLICKICH Z ODDZIAŁAMI INTEGRACYJNYMI IM. STEFANA KARDYNAŁA WYSZYŃSKIEGO</t>
  </si>
  <si>
    <t>PUBLICZNA SZKOŁA PODSTAWOWA NR 1 STOWARZYSZENIA PRZYJACIÓŁ SZKÓŁ KATOLICKICH IM. ŚW. ANDRZEJA BOBOLI W STAREM BYSTREM</t>
  </si>
  <si>
    <t>LICZBA DNI NAUKI SZKOLNEJ w STYCZNIU 2022 r.</t>
  </si>
  <si>
    <t>szkoła 5</t>
  </si>
  <si>
    <t>nazwa zadania szkoła nr 5</t>
  </si>
  <si>
    <t>szkoła nr 5</t>
  </si>
  <si>
    <t>REGON Organu prowadzącego</t>
  </si>
  <si>
    <t>szkoła 6</t>
  </si>
  <si>
    <t>nazwa zadania szkoła nr 6</t>
  </si>
  <si>
    <t>szkoła nr 6</t>
  </si>
  <si>
    <r>
      <t xml:space="preserve">Łączna kwota udzielonego wsparcia finansowego </t>
    </r>
    <r>
      <rPr>
        <sz val="12"/>
        <color rgb="FFFF0000"/>
        <rFont val="Calibri"/>
        <family val="2"/>
        <charset val="238"/>
        <scheme val="minor"/>
      </rPr>
      <t>(wyliczana automatycznie)</t>
    </r>
  </si>
  <si>
    <r>
      <t xml:space="preserve">Wartość wykorzystanej dotacji </t>
    </r>
    <r>
      <rPr>
        <sz val="12"/>
        <color rgb="FFFF0000"/>
        <rFont val="Calibri"/>
        <family val="2"/>
        <charset val="238"/>
        <scheme val="minor"/>
      </rPr>
      <t>(wyliczana automatycznie)</t>
    </r>
  </si>
  <si>
    <t>STANOWISKO SPORZĄDZANIA POTRAW I NAPOJÓW ORAZ PRODUKCJI CIAST</t>
  </si>
  <si>
    <r>
      <rPr>
        <b/>
        <sz val="14"/>
        <color theme="0"/>
        <rFont val="Calibri"/>
        <family val="2"/>
        <charset val="238"/>
        <scheme val="minor"/>
      </rPr>
      <t xml:space="preserve">Sprawozdanie z wykorzystania w 2023 r. </t>
    </r>
    <r>
      <rPr>
        <b/>
        <sz val="13"/>
        <color theme="0"/>
        <rFont val="Calibri"/>
        <family val="2"/>
        <charset val="238"/>
        <scheme val="minor"/>
      </rPr>
      <t xml:space="preserve">
</t>
    </r>
    <r>
      <rPr>
        <b/>
        <sz val="12"/>
        <color theme="0"/>
        <rFont val="Calibri"/>
        <family val="2"/>
        <charset val="238"/>
        <scheme val="minor"/>
      </rPr>
      <t xml:space="preserve">wsparcia finansowego udzielonego na realizację zadania
 w ramach modułu 3 wieloletniego rządowego programu "Posiłek w szkole i w domu"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</si>
</sst>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0_ ;\-0\ "/>
    <numFmt numFmtId="167" formatCode="[$-415]mmmm\ yy;@"/>
    <numFmt numFmtId="168" formatCode="00000000000000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2F2F2F"/>
      <name val="Calibri"/>
      <family val="2"/>
      <charset val="238"/>
      <scheme val="minor"/>
    </font>
    <font>
      <sz val="12"/>
      <color rgb="FF313732"/>
      <name val="Calibri"/>
      <family val="2"/>
      <charset val="238"/>
      <scheme val="minor"/>
    </font>
    <font>
      <u/>
      <sz val="12"/>
      <color rgb="FFCC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0" tint="-4.9989318521683403E-2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E8E8E8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4"/>
      <color rgb="FF00339A"/>
      <name val="Calibri"/>
      <family val="2"/>
      <charset val="238"/>
      <scheme val="minor"/>
    </font>
    <font>
      <sz val="12"/>
      <color rgb="FF00339A"/>
      <name val="Calibri"/>
      <family val="2"/>
      <charset val="238"/>
      <scheme val="minor"/>
    </font>
    <font>
      <b/>
      <sz val="11"/>
      <color rgb="FF00339A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193">
    <border>
      <left/>
      <right/>
      <top/>
      <bottom/>
      <diagonal/>
    </border>
    <border>
      <left style="medium">
        <color rgb="FF9C9C9C"/>
      </left>
      <right/>
      <top style="medium">
        <color rgb="FF9C9C9C"/>
      </top>
      <bottom style="medium">
        <color rgb="FF9C9C9C"/>
      </bottom>
      <diagonal/>
    </border>
    <border>
      <left/>
      <right style="medium">
        <color rgb="FF9C9C9C"/>
      </right>
      <top style="medium">
        <color rgb="FF9C9C9C"/>
      </top>
      <bottom style="medium">
        <color rgb="FF9C9C9C"/>
      </bottom>
      <diagonal/>
    </border>
    <border>
      <left/>
      <right/>
      <top style="medium">
        <color rgb="FF9C9C9C"/>
      </top>
      <bottom style="medium">
        <color rgb="FF9C9C9C"/>
      </bottom>
      <diagonal/>
    </border>
    <border>
      <left style="medium">
        <color rgb="FF9C9C9C"/>
      </left>
      <right/>
      <top style="medium">
        <color rgb="FF9C9C9C"/>
      </top>
      <bottom/>
      <diagonal/>
    </border>
    <border>
      <left/>
      <right style="medium">
        <color rgb="FF9C9C9C"/>
      </right>
      <top style="medium">
        <color rgb="FF9C9C9C"/>
      </top>
      <bottom/>
      <diagonal/>
    </border>
    <border>
      <left style="medium">
        <color rgb="FF9C9C9C"/>
      </left>
      <right/>
      <top/>
      <bottom/>
      <diagonal/>
    </border>
    <border>
      <left/>
      <right style="medium">
        <color rgb="FF9C9C9C"/>
      </right>
      <top/>
      <bottom/>
      <diagonal/>
    </border>
    <border>
      <left style="medium">
        <color rgb="FF9C9C9C"/>
      </left>
      <right/>
      <top/>
      <bottom style="medium">
        <color rgb="FF9C9C9C"/>
      </bottom>
      <diagonal/>
    </border>
    <border>
      <left/>
      <right style="medium">
        <color rgb="FF9C9C9C"/>
      </right>
      <top/>
      <bottom style="medium">
        <color rgb="FF9C9C9C"/>
      </bottom>
      <diagonal/>
    </border>
    <border>
      <left/>
      <right/>
      <top style="medium">
        <color rgb="FF9C9C9C"/>
      </top>
      <bottom/>
      <diagonal/>
    </border>
    <border>
      <left/>
      <right/>
      <top/>
      <bottom style="medium">
        <color rgb="FF9C9C9C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 style="medium">
        <color rgb="FF9C9C9C"/>
      </top>
      <bottom style="medium">
        <color rgb="FF80808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 style="medium">
        <color rgb="FF808080"/>
      </left>
      <right/>
      <top style="medium">
        <color rgb="FF9C9C9C"/>
      </top>
      <bottom style="medium">
        <color rgb="FF808080"/>
      </bottom>
      <diagonal/>
    </border>
    <border>
      <left/>
      <right/>
      <top style="medium">
        <color rgb="FF9C9C9C"/>
      </top>
      <bottom style="medium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/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 style="medium">
        <color rgb="FF808080"/>
      </top>
      <bottom style="thin">
        <color indexed="64"/>
      </bottom>
      <diagonal/>
    </border>
    <border>
      <left/>
      <right/>
      <top style="medium">
        <color rgb="FF808080"/>
      </top>
      <bottom style="thin">
        <color indexed="64"/>
      </bottom>
      <diagonal/>
    </border>
    <border>
      <left/>
      <right style="medium">
        <color rgb="FF808080"/>
      </right>
      <top style="medium">
        <color rgb="FF808080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rgb="FF808080"/>
      </bottom>
      <diagonal/>
    </border>
    <border>
      <left/>
      <right/>
      <top style="medium">
        <color indexed="64"/>
      </top>
      <bottom style="medium">
        <color rgb="FF9C9C9C"/>
      </bottom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theme="2"/>
      </right>
      <top/>
      <bottom style="medium">
        <color indexed="64"/>
      </bottom>
      <diagonal/>
    </border>
    <border>
      <left style="medium">
        <color theme="2"/>
      </left>
      <right style="medium">
        <color theme="2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1"/>
      </left>
      <right/>
      <top style="thin">
        <color theme="1"/>
      </top>
      <bottom style="thin">
        <color theme="4" tint="0.3999755851924192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ck">
        <color auto="1"/>
      </left>
      <right/>
      <top style="thin">
        <color theme="4" tint="0.39997558519241921"/>
      </top>
      <bottom/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 style="thick">
        <color rgb="FF9C9C9C"/>
      </left>
      <right/>
      <top/>
      <bottom/>
      <diagonal/>
    </border>
    <border>
      <left/>
      <right style="thick">
        <color rgb="FF9C9C9C"/>
      </right>
      <top/>
      <bottom/>
      <diagonal/>
    </border>
    <border>
      <left style="thick">
        <color rgb="FF0070C0"/>
      </left>
      <right/>
      <top style="thick">
        <color rgb="FF0070C0"/>
      </top>
      <bottom style="medium">
        <color rgb="FF9C9C9C"/>
      </bottom>
      <diagonal/>
    </border>
    <border>
      <left/>
      <right/>
      <top style="thick">
        <color rgb="FF0070C0"/>
      </top>
      <bottom style="medium">
        <color rgb="FF9C9C9C"/>
      </bottom>
      <diagonal/>
    </border>
    <border>
      <left/>
      <right style="thick">
        <color rgb="FF0070C0"/>
      </right>
      <top style="thick">
        <color rgb="FF0070C0"/>
      </top>
      <bottom style="medium">
        <color rgb="FF9C9C9C"/>
      </bottom>
      <diagonal/>
    </border>
    <border>
      <left style="thick">
        <color rgb="FF0070C0"/>
      </left>
      <right/>
      <top style="medium">
        <color rgb="FF9C9C9C"/>
      </top>
      <bottom style="medium">
        <color rgb="FF808080"/>
      </bottom>
      <diagonal/>
    </border>
    <border>
      <left/>
      <right style="thick">
        <color rgb="FF0070C0"/>
      </right>
      <top style="medium">
        <color rgb="FF9C9C9C"/>
      </top>
      <bottom style="medium">
        <color rgb="FF808080"/>
      </bottom>
      <diagonal/>
    </border>
    <border>
      <left style="thick">
        <color rgb="FF0070C0"/>
      </left>
      <right/>
      <top/>
      <bottom style="medium">
        <color rgb="FF808080"/>
      </bottom>
      <diagonal/>
    </border>
    <border>
      <left/>
      <right style="thick">
        <color rgb="FF0070C0"/>
      </right>
      <top/>
      <bottom style="medium">
        <color rgb="FF808080"/>
      </bottom>
      <diagonal/>
    </border>
    <border>
      <left style="thick">
        <color rgb="FF0070C0"/>
      </left>
      <right/>
      <top style="medium">
        <color rgb="FF808080"/>
      </top>
      <bottom/>
      <diagonal/>
    </border>
    <border>
      <left/>
      <right style="thick">
        <color rgb="FF0070C0"/>
      </right>
      <top style="medium">
        <color rgb="FF80808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medium">
        <color theme="2" tint="-0.499984740745262"/>
      </bottom>
      <diagonal/>
    </border>
    <border>
      <left/>
      <right style="thick">
        <color rgb="FF0070C0"/>
      </right>
      <top/>
      <bottom style="medium">
        <color theme="2" tint="-0.499984740745262"/>
      </bottom>
      <diagonal/>
    </border>
    <border>
      <left style="thick">
        <color rgb="FF0070C0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thick">
        <color rgb="FF0070C0"/>
      </right>
      <top style="medium">
        <color theme="2" tint="-0.499984740745262"/>
      </top>
      <bottom style="medium">
        <color theme="2" tint="-0.499984740745262"/>
      </bottom>
      <diagonal/>
    </border>
    <border>
      <left style="thick">
        <color rgb="FF0070C0"/>
      </left>
      <right/>
      <top style="medium">
        <color theme="2" tint="-0.499984740745262"/>
      </top>
      <bottom style="medium">
        <color rgb="FF808080"/>
      </bottom>
      <diagonal/>
    </border>
    <border>
      <left/>
      <right style="thick">
        <color rgb="FF0070C0"/>
      </right>
      <top style="medium">
        <color theme="2" tint="-0.499984740745262"/>
      </top>
      <bottom style="medium">
        <color rgb="FF808080"/>
      </bottom>
      <diagonal/>
    </border>
    <border>
      <left style="thick">
        <color rgb="FF0070C0"/>
      </left>
      <right/>
      <top style="medium">
        <color rgb="FF808080"/>
      </top>
      <bottom style="medium">
        <color rgb="FF808080"/>
      </bottom>
      <diagonal/>
    </border>
    <border>
      <left/>
      <right style="thick">
        <color rgb="FF0070C0"/>
      </right>
      <top style="medium">
        <color rgb="FF808080"/>
      </top>
      <bottom style="medium">
        <color rgb="FF808080"/>
      </bottom>
      <diagonal/>
    </border>
    <border>
      <left style="thick">
        <color rgb="FF0070C0"/>
      </left>
      <right/>
      <top style="medium">
        <color indexed="64"/>
      </top>
      <bottom style="medium">
        <color rgb="FF808080"/>
      </bottom>
      <diagonal/>
    </border>
    <border>
      <left/>
      <right style="thick">
        <color rgb="FF0070C0"/>
      </right>
      <top style="medium">
        <color indexed="64"/>
      </top>
      <bottom style="medium">
        <color rgb="FF808080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 style="thin">
        <color auto="1"/>
      </top>
      <bottom style="medium">
        <color indexed="64"/>
      </bottom>
      <diagonal/>
    </border>
    <border>
      <left/>
      <right style="thick">
        <color rgb="FF0070C0"/>
      </right>
      <top style="thin">
        <color auto="1"/>
      </top>
      <bottom style="medium">
        <color indexed="64"/>
      </bottom>
      <diagonal/>
    </border>
    <border>
      <left style="thick">
        <color rgb="FF0070C0"/>
      </left>
      <right/>
      <top style="medium">
        <color indexed="64"/>
      </top>
      <bottom style="medium">
        <color indexed="64"/>
      </bottom>
      <diagonal/>
    </border>
    <border>
      <left style="thick">
        <color rgb="FF0070C0"/>
      </left>
      <right/>
      <top style="medium">
        <color indexed="64"/>
      </top>
      <bottom/>
      <diagonal/>
    </border>
    <border>
      <left/>
      <right style="thick">
        <color rgb="FF0070C0"/>
      </right>
      <top style="medium">
        <color indexed="64"/>
      </top>
      <bottom/>
      <diagonal/>
    </border>
    <border>
      <left style="thick">
        <color rgb="FF0070C0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thick">
        <color rgb="FF0070C0"/>
      </right>
      <top style="medium">
        <color theme="2"/>
      </top>
      <bottom style="medium">
        <color theme="2"/>
      </bottom>
      <diagonal/>
    </border>
    <border>
      <left style="thick">
        <color rgb="FF0070C0"/>
      </left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thick">
        <color rgb="FF0070C0"/>
      </right>
      <top style="medium">
        <color theme="2"/>
      </top>
      <bottom/>
      <diagonal/>
    </border>
    <border>
      <left style="thick">
        <color rgb="FF0070C0"/>
      </left>
      <right/>
      <top/>
      <bottom style="medium">
        <color indexed="64"/>
      </bottom>
      <diagonal/>
    </border>
    <border>
      <left style="medium">
        <color theme="2"/>
      </left>
      <right style="thick">
        <color rgb="FF0070C0"/>
      </right>
      <top/>
      <bottom style="medium">
        <color indexed="64"/>
      </bottom>
      <diagonal/>
    </border>
    <border>
      <left style="thick">
        <color rgb="FF0070C0"/>
      </left>
      <right/>
      <top style="medium">
        <color rgb="FF808080"/>
      </top>
      <bottom style="medium">
        <color indexed="64"/>
      </bottom>
      <diagonal/>
    </border>
    <border>
      <left/>
      <right style="thick">
        <color rgb="FF0070C0"/>
      </right>
      <top/>
      <bottom style="medium">
        <color indexed="64"/>
      </bottom>
      <diagonal/>
    </border>
    <border>
      <left style="thick">
        <color rgb="FF0070C0"/>
      </left>
      <right style="medium">
        <color rgb="FF808080"/>
      </right>
      <top style="medium">
        <color rgb="FF808080"/>
      </top>
      <bottom/>
      <diagonal/>
    </border>
    <border>
      <left style="thick">
        <color rgb="FF0070C0"/>
      </left>
      <right/>
      <top style="thin">
        <color auto="1"/>
      </top>
      <bottom/>
      <diagonal/>
    </border>
    <border>
      <left/>
      <right style="thick">
        <color rgb="FF0070C0"/>
      </right>
      <top style="thin">
        <color auto="1"/>
      </top>
      <bottom/>
      <diagonal/>
    </border>
    <border>
      <left/>
      <right style="thick">
        <color rgb="FF0070C0"/>
      </right>
      <top style="thin">
        <color auto="1"/>
      </top>
      <bottom style="thin">
        <color auto="1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7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70C0"/>
      </right>
      <top/>
      <bottom style="thin">
        <color indexed="64"/>
      </bottom>
      <diagonal/>
    </border>
    <border>
      <left style="thick">
        <color rgb="FF0070C0"/>
      </left>
      <right/>
      <top style="thin">
        <color auto="1"/>
      </top>
      <bottom style="thin">
        <color auto="1"/>
      </bottom>
      <diagonal/>
    </border>
    <border>
      <left style="thick">
        <color rgb="FF0070C0"/>
      </left>
      <right/>
      <top style="thin">
        <color auto="1"/>
      </top>
      <bottom style="thick">
        <color rgb="FF0070C0"/>
      </bottom>
      <diagonal/>
    </border>
    <border>
      <left/>
      <right/>
      <top style="thin">
        <color indexed="64"/>
      </top>
      <bottom style="thick">
        <color rgb="FF0070C0"/>
      </bottom>
      <diagonal/>
    </border>
    <border>
      <left/>
      <right style="thick">
        <color rgb="FF0070C0"/>
      </right>
      <top style="thin">
        <color auto="1"/>
      </top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medium">
        <color indexed="64"/>
      </top>
      <bottom style="thin">
        <color indexed="64"/>
      </bottom>
      <diagonal/>
    </border>
    <border>
      <left style="thick">
        <color rgb="FF0070C0"/>
      </left>
      <right/>
      <top style="medium">
        <color indexed="64"/>
      </top>
      <bottom style="thin">
        <color indexed="64"/>
      </bottom>
      <diagonal/>
    </border>
    <border>
      <left/>
      <right style="thick">
        <color rgb="FF0070C0"/>
      </right>
      <top style="medium">
        <color indexed="64"/>
      </top>
      <bottom style="thin">
        <color indexed="64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medium">
        <color rgb="FF9C9C9C"/>
      </right>
      <top style="thick">
        <color theme="1"/>
      </top>
      <bottom/>
      <diagonal/>
    </border>
    <border>
      <left style="medium">
        <color rgb="FF9C9C9C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 style="medium">
        <color rgb="FF9C9C9C"/>
      </top>
      <bottom style="medium">
        <color rgb="FF9C9C9C"/>
      </bottom>
      <diagonal/>
    </border>
    <border>
      <left/>
      <right style="thick">
        <color theme="1"/>
      </right>
      <top style="medium">
        <color rgb="FF9C9C9C"/>
      </top>
      <bottom style="medium">
        <color rgb="FF9C9C9C"/>
      </bottom>
      <diagonal/>
    </border>
    <border>
      <left style="thick">
        <color theme="1"/>
      </left>
      <right/>
      <top style="medium">
        <color rgb="FF9C9C9C"/>
      </top>
      <bottom/>
      <diagonal/>
    </border>
    <border>
      <left/>
      <right style="thick">
        <color theme="1"/>
      </right>
      <top style="medium">
        <color rgb="FF9C9C9C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medium">
        <color rgb="FF9C9C9C"/>
      </bottom>
      <diagonal/>
    </border>
    <border>
      <left style="thick">
        <color theme="1"/>
      </left>
      <right/>
      <top style="medium">
        <color indexed="64"/>
      </top>
      <bottom style="medium">
        <color rgb="FF9C9C9C"/>
      </bottom>
      <diagonal/>
    </border>
    <border>
      <left/>
      <right style="thick">
        <color theme="1"/>
      </right>
      <top style="medium">
        <color indexed="64"/>
      </top>
      <bottom style="medium">
        <color rgb="FF9C9C9C"/>
      </bottom>
      <diagonal/>
    </border>
    <border>
      <left style="thick">
        <color theme="1"/>
      </left>
      <right/>
      <top style="medium">
        <color rgb="FF9C9C9C"/>
      </top>
      <bottom style="thick">
        <color theme="1"/>
      </bottom>
      <diagonal/>
    </border>
    <border>
      <left/>
      <right/>
      <top style="medium">
        <color rgb="FF9C9C9C"/>
      </top>
      <bottom style="thick">
        <color theme="1"/>
      </bottom>
      <diagonal/>
    </border>
    <border>
      <left style="medium">
        <color rgb="FF9C9C9C"/>
      </left>
      <right/>
      <top style="medium">
        <color rgb="FF9C9C9C"/>
      </top>
      <bottom style="thick">
        <color theme="1"/>
      </bottom>
      <diagonal/>
    </border>
    <border>
      <left/>
      <right style="medium">
        <color rgb="FF9C9C9C"/>
      </right>
      <top style="medium">
        <color rgb="FF9C9C9C"/>
      </top>
      <bottom style="thick">
        <color theme="1"/>
      </bottom>
      <diagonal/>
    </border>
    <border>
      <left/>
      <right style="thick">
        <color theme="1"/>
      </right>
      <top style="medium">
        <color rgb="FF9C9C9C"/>
      </top>
      <bottom style="thick">
        <color theme="1"/>
      </bottom>
      <diagonal/>
    </border>
    <border>
      <left style="medium">
        <color auto="1"/>
      </left>
      <right/>
      <top style="thick">
        <color rgb="FF0070C0"/>
      </top>
      <bottom/>
      <diagonal/>
    </border>
    <border>
      <left/>
      <right style="medium">
        <color auto="1"/>
      </right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n">
        <color auto="1"/>
      </right>
      <top/>
      <bottom style="thick">
        <color rgb="FF0070C0"/>
      </bottom>
      <diagonal/>
    </border>
    <border>
      <left/>
      <right style="thick">
        <color rgb="FF0070C0"/>
      </right>
      <top style="medium">
        <color rgb="FF9C9C9C"/>
      </top>
      <bottom/>
      <diagonal/>
    </border>
    <border>
      <left/>
      <right style="thick">
        <color rgb="FF0070C0"/>
      </right>
      <top style="medium">
        <color rgb="FF9C9C9C"/>
      </top>
      <bottom style="medium">
        <color rgb="FF9C9C9C"/>
      </bottom>
      <diagonal/>
    </border>
    <border>
      <left/>
      <right/>
      <top style="thick">
        <color rgb="FF0070C0"/>
      </top>
      <bottom style="medium">
        <color indexed="64"/>
      </bottom>
      <diagonal/>
    </border>
    <border>
      <left style="medium">
        <color theme="0" tint="-0.499984740745262"/>
      </left>
      <right/>
      <top/>
      <bottom style="medium">
        <color theme="2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medium">
        <color rgb="FF808080"/>
      </top>
      <bottom/>
      <diagonal/>
    </border>
    <border>
      <left/>
      <right style="medium">
        <color theme="0" tint="-0.499984740745262"/>
      </right>
      <top style="medium">
        <color rgb="FF808080"/>
      </top>
      <bottom/>
      <diagonal/>
    </border>
    <border>
      <left style="medium">
        <color theme="0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0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0" tint="-0.499984740745262"/>
      </left>
      <right/>
      <top style="medium">
        <color theme="2" tint="-0.499984740745262"/>
      </top>
      <bottom style="medium">
        <color rgb="FF808080"/>
      </bottom>
      <diagonal/>
    </border>
    <border>
      <left/>
      <right style="medium">
        <color theme="0" tint="-0.499984740745262"/>
      </right>
      <top style="medium">
        <color theme="2" tint="-0.499984740745262"/>
      </top>
      <bottom style="medium">
        <color rgb="FF80808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5">
    <xf numFmtId="0" fontId="0" fillId="0" borderId="0" xfId="0"/>
    <xf numFmtId="0" fontId="0" fillId="0" borderId="16" xfId="0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" fontId="3" fillId="0" borderId="18" xfId="3" applyNumberFormat="1" applyBorder="1" applyAlignment="1">
      <alignment horizontal="left" vertical="center" wrapText="1"/>
    </xf>
    <xf numFmtId="1" fontId="3" fillId="7" borderId="18" xfId="3" applyNumberFormat="1" applyFill="1" applyBorder="1" applyAlignment="1">
      <alignment horizontal="left" vertical="center" wrapText="1"/>
    </xf>
    <xf numFmtId="1" fontId="3" fillId="7" borderId="21" xfId="3" applyNumberFormat="1" applyFill="1" applyBorder="1" applyAlignment="1">
      <alignment horizontal="left" vertical="center" wrapText="1"/>
    </xf>
    <xf numFmtId="0" fontId="3" fillId="0" borderId="17" xfId="3" applyBorder="1" applyAlignment="1">
      <alignment horizontal="left" vertical="center" wrapText="1"/>
    </xf>
    <xf numFmtId="0" fontId="3" fillId="7" borderId="17" xfId="3" applyFill="1" applyBorder="1" applyAlignment="1">
      <alignment horizontal="left" vertical="center" wrapText="1"/>
    </xf>
    <xf numFmtId="0" fontId="3" fillId="7" borderId="23" xfId="3" applyFill="1" applyBorder="1" applyAlignment="1">
      <alignment horizontal="left" vertical="center" wrapText="1"/>
    </xf>
    <xf numFmtId="0" fontId="4" fillId="6" borderId="24" xfId="3" applyFont="1" applyFill="1" applyBorder="1" applyAlignment="1">
      <alignment horizontal="center" vertical="center" wrapText="1"/>
    </xf>
    <xf numFmtId="1" fontId="4" fillId="6" borderId="25" xfId="3" applyNumberFormat="1" applyFont="1" applyFill="1" applyBorder="1" applyAlignment="1">
      <alignment horizontal="center" vertical="center" wrapText="1"/>
    </xf>
    <xf numFmtId="0" fontId="4" fillId="6" borderId="25" xfId="3" applyFont="1" applyFill="1" applyBorder="1" applyAlignment="1">
      <alignment horizontal="center" vertical="center" wrapText="1"/>
    </xf>
    <xf numFmtId="44" fontId="4" fillId="6" borderId="27" xfId="4" applyFont="1" applyFill="1" applyBorder="1" applyAlignment="1">
      <alignment horizontal="center" vertical="center" wrapText="1"/>
    </xf>
    <xf numFmtId="44" fontId="5" fillId="6" borderId="26" xfId="4" applyFont="1" applyFill="1" applyBorder="1" applyAlignment="1">
      <alignment horizontal="center" vertical="center" wrapText="1"/>
    </xf>
    <xf numFmtId="0" fontId="3" fillId="0" borderId="22" xfId="3" applyBorder="1" applyAlignment="1">
      <alignment horizontal="center" vertical="center" wrapText="1"/>
    </xf>
    <xf numFmtId="0" fontId="3" fillId="0" borderId="30" xfId="3" applyBorder="1" applyAlignment="1">
      <alignment horizontal="center" vertical="center" wrapText="1"/>
    </xf>
    <xf numFmtId="164" fontId="0" fillId="0" borderId="0" xfId="1" applyFont="1"/>
    <xf numFmtId="0" fontId="8" fillId="0" borderId="0" xfId="0" applyFont="1"/>
    <xf numFmtId="0" fontId="8" fillId="3" borderId="0" xfId="0" applyFont="1" applyFill="1" applyAlignment="1">
      <alignment vertical="center" wrapText="1"/>
    </xf>
    <xf numFmtId="0" fontId="8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8" fillId="8" borderId="47" xfId="0" applyFont="1" applyFill="1" applyBorder="1" applyAlignment="1">
      <alignment horizontal="right"/>
    </xf>
    <xf numFmtId="0" fontId="8" fillId="8" borderId="48" xfId="0" applyFont="1" applyFill="1" applyBorder="1" applyAlignment="1">
      <alignment horizontal="right"/>
    </xf>
    <xf numFmtId="165" fontId="9" fillId="8" borderId="48" xfId="1" applyNumberFormat="1" applyFont="1" applyFill="1" applyBorder="1" applyAlignment="1">
      <alignment horizontal="center" vertical="center" wrapText="1"/>
    </xf>
    <xf numFmtId="165" fontId="9" fillId="8" borderId="49" xfId="1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8" fillId="5" borderId="0" xfId="0" applyFont="1" applyFill="1"/>
    <xf numFmtId="0" fontId="19" fillId="5" borderId="0" xfId="0" applyFont="1" applyFill="1"/>
    <xf numFmtId="1" fontId="0" fillId="0" borderId="0" xfId="0" applyNumberFormat="1"/>
    <xf numFmtId="0" fontId="4" fillId="6" borderId="53" xfId="3" applyFont="1" applyFill="1" applyBorder="1" applyAlignment="1">
      <alignment horizontal="center" vertical="center" wrapText="1"/>
    </xf>
    <xf numFmtId="1" fontId="4" fillId="6" borderId="54" xfId="3" applyNumberFormat="1" applyFont="1" applyFill="1" applyBorder="1" applyAlignment="1">
      <alignment horizontal="center" vertical="center" wrapText="1"/>
    </xf>
    <xf numFmtId="1" fontId="0" fillId="0" borderId="0" xfId="1" applyNumberFormat="1" applyFont="1"/>
    <xf numFmtId="0" fontId="9" fillId="3" borderId="57" xfId="0" applyFont="1" applyFill="1" applyBorder="1" applyAlignment="1">
      <alignment vertical="center"/>
    </xf>
    <xf numFmtId="0" fontId="8" fillId="3" borderId="5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44" fontId="5" fillId="6" borderId="26" xfId="2" applyFont="1" applyFill="1" applyBorder="1" applyAlignment="1">
      <alignment horizontal="center" vertical="center" wrapText="1"/>
    </xf>
    <xf numFmtId="0" fontId="3" fillId="0" borderId="19" xfId="3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1" applyNumberFormat="1" applyFont="1"/>
    <xf numFmtId="0" fontId="8" fillId="0" borderId="0" xfId="0" applyFont="1" applyAlignment="1">
      <alignment horizontal="center"/>
    </xf>
    <xf numFmtId="1" fontId="8" fillId="0" borderId="19" xfId="3" applyNumberFormat="1" applyFont="1" applyBorder="1" applyAlignment="1" applyProtection="1">
      <alignment vertical="center" wrapText="1"/>
      <protection locked="0"/>
    </xf>
    <xf numFmtId="0" fontId="9" fillId="5" borderId="37" xfId="0" applyFont="1" applyFill="1" applyBorder="1" applyAlignment="1">
      <alignment horizontal="left" vertical="center" wrapText="1"/>
    </xf>
    <xf numFmtId="0" fontId="14" fillId="8" borderId="60" xfId="0" applyFont="1" applyFill="1" applyBorder="1" applyAlignment="1" applyProtection="1">
      <alignment horizontal="center" vertical="center" wrapText="1"/>
      <protection hidden="1"/>
    </xf>
    <xf numFmtId="0" fontId="8" fillId="3" borderId="64" xfId="0" applyFont="1" applyFill="1" applyBorder="1" applyAlignment="1">
      <alignment vertical="center" wrapText="1"/>
    </xf>
    <xf numFmtId="0" fontId="8" fillId="0" borderId="68" xfId="0" applyFont="1" applyBorder="1" applyAlignment="1">
      <alignment horizontal="right"/>
    </xf>
    <xf numFmtId="165" fontId="9" fillId="0" borderId="68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0" fillId="0" borderId="65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66" xfId="0" applyFont="1" applyBorder="1" applyAlignment="1">
      <alignment horizontal="left"/>
    </xf>
    <xf numFmtId="0" fontId="0" fillId="0" borderId="0" xfId="0" applyAlignment="1">
      <alignment wrapText="1"/>
    </xf>
    <xf numFmtId="0" fontId="8" fillId="12" borderId="0" xfId="0" applyFont="1" applyFill="1"/>
    <xf numFmtId="0" fontId="34" fillId="0" borderId="0" xfId="0" applyFont="1" applyProtection="1">
      <protection hidden="1"/>
    </xf>
    <xf numFmtId="0" fontId="34" fillId="0" borderId="0" xfId="0" applyFont="1" applyAlignment="1" applyProtection="1">
      <alignment wrapText="1"/>
      <protection hidden="1"/>
    </xf>
    <xf numFmtId="0" fontId="34" fillId="0" borderId="62" xfId="0" applyFont="1" applyBorder="1" applyProtection="1">
      <protection hidden="1"/>
    </xf>
    <xf numFmtId="0" fontId="34" fillId="14" borderId="88" xfId="0" applyFont="1" applyFill="1" applyBorder="1" applyProtection="1">
      <protection hidden="1"/>
    </xf>
    <xf numFmtId="0" fontId="34" fillId="14" borderId="89" xfId="0" applyFont="1" applyFill="1" applyBorder="1" applyProtection="1">
      <protection hidden="1"/>
    </xf>
    <xf numFmtId="0" fontId="34" fillId="14" borderId="90" xfId="0" applyFont="1" applyFill="1" applyBorder="1" applyProtection="1">
      <protection hidden="1"/>
    </xf>
    <xf numFmtId="0" fontId="34" fillId="14" borderId="77" xfId="0" applyFont="1" applyFill="1" applyBorder="1" applyProtection="1">
      <protection hidden="1"/>
    </xf>
    <xf numFmtId="0" fontId="34" fillId="0" borderId="88" xfId="0" applyFont="1" applyBorder="1" applyProtection="1">
      <protection hidden="1"/>
    </xf>
    <xf numFmtId="0" fontId="34" fillId="0" borderId="89" xfId="0" applyFont="1" applyBorder="1" applyProtection="1">
      <protection hidden="1"/>
    </xf>
    <xf numFmtId="0" fontId="34" fillId="14" borderId="76" xfId="0" applyFont="1" applyFill="1" applyBorder="1" applyProtection="1">
      <protection hidden="1"/>
    </xf>
    <xf numFmtId="0" fontId="34" fillId="0" borderId="90" xfId="0" applyFont="1" applyBorder="1" applyProtection="1">
      <protection hidden="1"/>
    </xf>
    <xf numFmtId="0" fontId="36" fillId="0" borderId="88" xfId="0" applyFont="1" applyBorder="1" applyAlignment="1" applyProtection="1">
      <alignment horizontal="center" vertical="center" wrapText="1"/>
      <protection hidden="1"/>
    </xf>
    <xf numFmtId="0" fontId="36" fillId="0" borderId="89" xfId="0" applyFont="1" applyBorder="1" applyAlignment="1" applyProtection="1">
      <alignment horizontal="center" vertical="center" wrapText="1"/>
      <protection hidden="1"/>
    </xf>
    <xf numFmtId="0" fontId="36" fillId="0" borderId="90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4" fillId="0" borderId="65" xfId="0" applyFont="1" applyBorder="1" applyProtection="1">
      <protection hidden="1"/>
    </xf>
    <xf numFmtId="44" fontId="34" fillId="0" borderId="0" xfId="2" applyFont="1" applyFill="1" applyBorder="1" applyProtection="1">
      <protection hidden="1"/>
    </xf>
    <xf numFmtId="0" fontId="34" fillId="0" borderId="0" xfId="2" applyNumberFormat="1" applyFont="1" applyFill="1" applyBorder="1" applyProtection="1">
      <protection hidden="1"/>
    </xf>
    <xf numFmtId="0" fontId="34" fillId="0" borderId="66" xfId="0" applyFont="1" applyBorder="1" applyProtection="1">
      <protection hidden="1"/>
    </xf>
    <xf numFmtId="44" fontId="34" fillId="0" borderId="0" xfId="0" applyNumberFormat="1" applyFont="1" applyProtection="1">
      <protection hidden="1"/>
    </xf>
    <xf numFmtId="44" fontId="34" fillId="0" borderId="66" xfId="2" applyFont="1" applyBorder="1" applyProtection="1">
      <protection hidden="1"/>
    </xf>
    <xf numFmtId="1" fontId="34" fillId="0" borderId="0" xfId="0" applyNumberFormat="1" applyFont="1" applyProtection="1">
      <protection hidden="1"/>
    </xf>
    <xf numFmtId="1" fontId="0" fillId="0" borderId="0" xfId="0" applyNumberFormat="1" applyProtection="1">
      <protection hidden="1"/>
    </xf>
    <xf numFmtId="0" fontId="0" fillId="11" borderId="100" xfId="0" applyFill="1" applyBorder="1" applyAlignment="1">
      <alignment vertical="center" wrapText="1"/>
    </xf>
    <xf numFmtId="0" fontId="0" fillId="11" borderId="100" xfId="0" applyFill="1" applyBorder="1"/>
    <xf numFmtId="0" fontId="0" fillId="0" borderId="100" xfId="0" applyBorder="1"/>
    <xf numFmtId="0" fontId="23" fillId="7" borderId="101" xfId="0" applyFont="1" applyFill="1" applyBorder="1" applyAlignment="1">
      <alignment wrapText="1"/>
    </xf>
    <xf numFmtId="44" fontId="25" fillId="0" borderId="102" xfId="2" applyFont="1" applyFill="1" applyBorder="1" applyAlignment="1">
      <alignment vertical="center"/>
    </xf>
    <xf numFmtId="0" fontId="0" fillId="11" borderId="19" xfId="0" applyFill="1" applyBorder="1" applyAlignment="1">
      <alignment vertical="center" wrapText="1"/>
    </xf>
    <xf numFmtId="0" fontId="23" fillId="7" borderId="19" xfId="0" applyFont="1" applyFill="1" applyBorder="1" applyAlignment="1">
      <alignment wrapText="1"/>
    </xf>
    <xf numFmtId="0" fontId="3" fillId="0" borderId="0" xfId="3" applyAlignment="1">
      <alignment horizontal="center" vertical="center" wrapText="1"/>
    </xf>
    <xf numFmtId="0" fontId="3" fillId="0" borderId="0" xfId="3" applyAlignment="1">
      <alignment horizontal="center" vertical="center"/>
    </xf>
    <xf numFmtId="1" fontId="37" fillId="0" borderId="19" xfId="0" applyNumberFormat="1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37" fillId="11" borderId="100" xfId="0" applyFont="1" applyFill="1" applyBorder="1"/>
    <xf numFmtId="0" fontId="37" fillId="0" borderId="19" xfId="3" applyFont="1" applyBorder="1" applyAlignment="1">
      <alignment horizontal="center" vertical="center"/>
    </xf>
    <xf numFmtId="0" fontId="37" fillId="0" borderId="0" xfId="3" applyFont="1" applyAlignment="1">
      <alignment horizontal="center" vertical="center"/>
    </xf>
    <xf numFmtId="0" fontId="37" fillId="0" borderId="0" xfId="0" applyFont="1"/>
    <xf numFmtId="168" fontId="0" fillId="11" borderId="103" xfId="0" applyNumberFormat="1" applyFill="1" applyBorder="1"/>
    <xf numFmtId="44" fontId="0" fillId="0" borderId="0" xfId="2" applyFont="1" applyAlignment="1">
      <alignment horizontal="right"/>
    </xf>
    <xf numFmtId="0" fontId="0" fillId="0" borderId="0" xfId="0" applyAlignment="1">
      <alignment horizontal="right"/>
    </xf>
    <xf numFmtId="2" fontId="0" fillId="11" borderId="100" xfId="1" applyNumberFormat="1" applyFont="1" applyFill="1" applyBorder="1" applyAlignment="1">
      <alignment horizontal="right"/>
    </xf>
    <xf numFmtId="2" fontId="0" fillId="11" borderId="100" xfId="2" applyNumberFormat="1" applyFont="1" applyFill="1" applyBorder="1" applyAlignment="1">
      <alignment horizontal="right"/>
    </xf>
    <xf numFmtId="2" fontId="37" fillId="0" borderId="19" xfId="2" applyNumberFormat="1" applyFont="1" applyBorder="1" applyAlignment="1">
      <alignment horizontal="right" vertical="center" wrapText="1"/>
    </xf>
    <xf numFmtId="2" fontId="37" fillId="0" borderId="19" xfId="4" applyNumberFormat="1" applyFont="1" applyFill="1" applyBorder="1" applyAlignment="1">
      <alignment horizontal="right" vertical="center"/>
    </xf>
    <xf numFmtId="2" fontId="0" fillId="0" borderId="0" xfId="2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00" xfId="0" applyBorder="1" applyAlignment="1">
      <alignment wrapText="1"/>
    </xf>
    <xf numFmtId="0" fontId="0" fillId="11" borderId="100" xfId="0" applyFill="1" applyBorder="1" applyAlignment="1">
      <alignment wrapText="1"/>
    </xf>
    <xf numFmtId="0" fontId="23" fillId="0" borderId="104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11" borderId="19" xfId="0" applyFill="1" applyBorder="1" applyAlignment="1">
      <alignment wrapText="1"/>
    </xf>
    <xf numFmtId="0" fontId="37" fillId="0" borderId="19" xfId="0" applyFont="1" applyBorder="1" applyAlignment="1">
      <alignment wrapText="1"/>
    </xf>
    <xf numFmtId="0" fontId="8" fillId="0" borderId="19" xfId="3" applyFont="1" applyBorder="1" applyAlignment="1" applyProtection="1">
      <alignment horizontal="right" vertical="center" wrapText="1"/>
      <protection locked="0"/>
    </xf>
    <xf numFmtId="1" fontId="8" fillId="0" borderId="19" xfId="3" applyNumberFormat="1" applyFont="1" applyBorder="1" applyAlignment="1" applyProtection="1">
      <alignment horizontal="right" vertical="center" wrapText="1"/>
      <protection locked="0"/>
    </xf>
    <xf numFmtId="0" fontId="8" fillId="0" borderId="19" xfId="3" applyFont="1" applyBorder="1" applyAlignment="1">
      <alignment horizontal="center" vertical="center" wrapText="1"/>
    </xf>
    <xf numFmtId="0" fontId="8" fillId="3" borderId="37" xfId="0" applyFont="1" applyFill="1" applyBorder="1" applyAlignment="1">
      <alignment vertical="center" wrapText="1"/>
    </xf>
    <xf numFmtId="0" fontId="8" fillId="3" borderId="55" xfId="0" applyFont="1" applyFill="1" applyBorder="1" applyAlignment="1">
      <alignment vertical="center" wrapText="1"/>
    </xf>
    <xf numFmtId="0" fontId="8" fillId="0" borderId="19" xfId="3" applyFont="1" applyBorder="1" applyAlignment="1" applyProtection="1">
      <alignment vertical="center" wrapText="1"/>
      <protection locked="0"/>
    </xf>
    <xf numFmtId="0" fontId="34" fillId="0" borderId="89" xfId="0" applyFont="1" applyBorder="1" applyAlignment="1" applyProtection="1">
      <alignment horizontal="center"/>
      <protection hidden="1"/>
    </xf>
    <xf numFmtId="0" fontId="34" fillId="0" borderId="76" xfId="0" applyFont="1" applyBorder="1" applyAlignment="1" applyProtection="1">
      <alignment horizontal="center"/>
      <protection hidden="1"/>
    </xf>
    <xf numFmtId="0" fontId="36" fillId="0" borderId="76" xfId="0" applyFont="1" applyBorder="1" applyAlignment="1" applyProtection="1">
      <alignment horizontal="center" vertical="center" wrapText="1"/>
      <protection hidden="1"/>
    </xf>
    <xf numFmtId="0" fontId="8" fillId="13" borderId="6" xfId="0" applyFont="1" applyFill="1" applyBorder="1" applyAlignment="1">
      <alignment vertical="center" wrapText="1"/>
    </xf>
    <xf numFmtId="0" fontId="8" fillId="13" borderId="0" xfId="0" applyFont="1" applyFill="1" applyAlignment="1">
      <alignment vertical="center" wrapText="1"/>
    </xf>
    <xf numFmtId="0" fontId="8" fillId="13" borderId="0" xfId="0" applyFont="1" applyFill="1" applyAlignment="1">
      <alignment horizontal="left" vertical="center" wrapText="1"/>
    </xf>
    <xf numFmtId="0" fontId="8" fillId="13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vertical="center" wrapText="1"/>
    </xf>
    <xf numFmtId="0" fontId="8" fillId="0" borderId="105" xfId="0" applyFont="1" applyBorder="1" applyAlignment="1">
      <alignment horizontal="left" vertical="center" wrapText="1"/>
    </xf>
    <xf numFmtId="0" fontId="8" fillId="0" borderId="106" xfId="0" applyFont="1" applyBorder="1" applyAlignment="1">
      <alignment horizontal="left" vertical="center" wrapText="1"/>
    </xf>
    <xf numFmtId="0" fontId="9" fillId="3" borderId="120" xfId="0" applyFont="1" applyFill="1" applyBorder="1" applyAlignment="1">
      <alignment vertical="center"/>
    </xf>
    <xf numFmtId="0" fontId="8" fillId="5" borderId="116" xfId="0" applyFont="1" applyFill="1" applyBorder="1" applyAlignment="1">
      <alignment vertical="center" wrapText="1"/>
    </xf>
    <xf numFmtId="0" fontId="8" fillId="5" borderId="117" xfId="0" applyFont="1" applyFill="1" applyBorder="1" applyAlignment="1">
      <alignment vertical="center" wrapText="1"/>
    </xf>
    <xf numFmtId="0" fontId="9" fillId="5" borderId="114" xfId="0" applyFont="1" applyFill="1" applyBorder="1" applyAlignment="1">
      <alignment horizontal="left" vertical="center" wrapText="1"/>
    </xf>
    <xf numFmtId="0" fontId="9" fillId="5" borderId="115" xfId="0" applyFont="1" applyFill="1" applyBorder="1" applyAlignment="1">
      <alignment horizontal="left" vertical="center" wrapText="1"/>
    </xf>
    <xf numFmtId="0" fontId="8" fillId="0" borderId="128" xfId="3" applyFont="1" applyBorder="1" applyAlignment="1">
      <alignment horizontal="center" vertical="center" wrapText="1"/>
    </xf>
    <xf numFmtId="0" fontId="8" fillId="0" borderId="129" xfId="3" applyFont="1" applyBorder="1" applyAlignment="1">
      <alignment horizontal="center" vertical="center" wrapText="1"/>
    </xf>
    <xf numFmtId="0" fontId="8" fillId="0" borderId="128" xfId="3" applyFont="1" applyBorder="1" applyAlignment="1" applyProtection="1">
      <alignment vertical="center" wrapText="1"/>
      <protection locked="0"/>
    </xf>
    <xf numFmtId="4" fontId="8" fillId="0" borderId="129" xfId="0" applyNumberFormat="1" applyFont="1" applyBorder="1" applyProtection="1">
      <protection locked="0"/>
    </xf>
    <xf numFmtId="0" fontId="15" fillId="0" borderId="116" xfId="3" applyFont="1" applyBorder="1" applyAlignment="1">
      <alignment horizontal="center" vertical="center" wrapText="1"/>
    </xf>
    <xf numFmtId="0" fontId="15" fillId="0" borderId="117" xfId="3" applyFont="1" applyBorder="1" applyAlignment="1">
      <alignment horizontal="center" vertical="center" wrapText="1"/>
    </xf>
    <xf numFmtId="0" fontId="8" fillId="0" borderId="133" xfId="0" applyFont="1" applyBorder="1" applyAlignment="1">
      <alignment horizontal="right"/>
    </xf>
    <xf numFmtId="165" fontId="9" fillId="0" borderId="134" xfId="1" applyNumberFormat="1" applyFont="1" applyFill="1" applyBorder="1" applyAlignment="1">
      <alignment horizontal="center" vertical="center" wrapText="1"/>
    </xf>
    <xf numFmtId="0" fontId="8" fillId="3" borderId="117" xfId="0" applyFont="1" applyFill="1" applyBorder="1"/>
    <xf numFmtId="0" fontId="8" fillId="3" borderId="142" xfId="0" applyFont="1" applyFill="1" applyBorder="1" applyAlignment="1">
      <alignment vertical="center" wrapText="1"/>
    </xf>
    <xf numFmtId="0" fontId="9" fillId="3" borderId="143" xfId="0" applyFont="1" applyFill="1" applyBorder="1" applyAlignment="1">
      <alignment horizontal="center" vertical="center" wrapText="1"/>
    </xf>
    <xf numFmtId="0" fontId="6" fillId="3" borderId="115" xfId="0" applyFont="1" applyFill="1" applyBorder="1" applyAlignment="1">
      <alignment horizontal="center" vertical="center" wrapText="1"/>
    </xf>
    <xf numFmtId="0" fontId="9" fillId="5" borderId="128" xfId="0" applyFont="1" applyFill="1" applyBorder="1" applyAlignment="1" applyProtection="1">
      <alignment vertical="center" wrapText="1"/>
      <protection locked="0"/>
    </xf>
    <xf numFmtId="0" fontId="9" fillId="5" borderId="129" xfId="0" applyFont="1" applyFill="1" applyBorder="1" applyAlignment="1" applyProtection="1">
      <alignment vertical="center" wrapText="1"/>
      <protection locked="0"/>
    </xf>
    <xf numFmtId="0" fontId="8" fillId="5" borderId="142" xfId="0" applyFont="1" applyFill="1" applyBorder="1" applyAlignment="1">
      <alignment vertical="center" wrapText="1"/>
    </xf>
    <xf numFmtId="0" fontId="8" fillId="3" borderId="168" xfId="0" applyFont="1" applyFill="1" applyBorder="1" applyAlignment="1">
      <alignment vertical="center" wrapText="1"/>
    </xf>
    <xf numFmtId="0" fontId="8" fillId="0" borderId="177" xfId="0" applyFont="1" applyBorder="1" applyAlignment="1">
      <alignment horizontal="left" vertical="center" wrapText="1"/>
    </xf>
    <xf numFmtId="0" fontId="8" fillId="0" borderId="178" xfId="0" applyFont="1" applyBorder="1" applyAlignment="1">
      <alignment horizontal="left" vertical="center" wrapText="1"/>
    </xf>
    <xf numFmtId="0" fontId="8" fillId="0" borderId="116" xfId="0" applyFont="1" applyBorder="1"/>
    <xf numFmtId="0" fontId="10" fillId="0" borderId="116" xfId="0" applyFont="1" applyBorder="1"/>
    <xf numFmtId="0" fontId="8" fillId="0" borderId="184" xfId="0" applyFont="1" applyBorder="1"/>
    <xf numFmtId="0" fontId="8" fillId="0" borderId="64" xfId="0" applyFont="1" applyBorder="1"/>
    <xf numFmtId="0" fontId="8" fillId="3" borderId="188" xfId="0" applyFont="1" applyFill="1" applyBorder="1" applyAlignment="1">
      <alignment vertical="center" wrapText="1"/>
    </xf>
    <xf numFmtId="0" fontId="8" fillId="3" borderId="190" xfId="0" applyFont="1" applyFill="1" applyBorder="1" applyAlignment="1">
      <alignment vertical="center" wrapText="1"/>
    </xf>
    <xf numFmtId="4" fontId="9" fillId="0" borderId="129" xfId="0" applyNumberFormat="1" applyFont="1" applyBorder="1" applyProtection="1">
      <protection locked="0"/>
    </xf>
    <xf numFmtId="0" fontId="9" fillId="5" borderId="40" xfId="0" applyFont="1" applyFill="1" applyBorder="1" applyAlignment="1" applyProtection="1">
      <alignment horizontal="center" vertical="center" wrapText="1"/>
      <protection locked="0"/>
    </xf>
    <xf numFmtId="0" fontId="9" fillId="5" borderId="29" xfId="0" applyFont="1" applyFill="1" applyBorder="1" applyAlignment="1" applyProtection="1">
      <alignment horizontal="center" vertical="center" wrapText="1"/>
      <protection locked="0"/>
    </xf>
    <xf numFmtId="0" fontId="9" fillId="5" borderId="41" xfId="0" applyFont="1" applyFill="1" applyBorder="1" applyAlignment="1" applyProtection="1">
      <alignment horizontal="center" vertical="center" wrapText="1"/>
      <protection locked="0"/>
    </xf>
    <xf numFmtId="0" fontId="8" fillId="3" borderId="165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169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6" fillId="4" borderId="147" xfId="0" applyFont="1" applyFill="1" applyBorder="1" applyAlignment="1">
      <alignment horizontal="left" vertical="center" wrapText="1"/>
    </xf>
    <xf numFmtId="0" fontId="6" fillId="4" borderId="89" xfId="0" applyFont="1" applyFill="1" applyBorder="1" applyAlignment="1">
      <alignment horizontal="left" vertical="center" wrapText="1"/>
    </xf>
    <xf numFmtId="1" fontId="9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9" fillId="5" borderId="129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154" xfId="0" applyFont="1" applyFill="1" applyBorder="1" applyAlignment="1">
      <alignment vertical="center" wrapText="1"/>
    </xf>
    <xf numFmtId="0" fontId="9" fillId="4" borderId="86" xfId="0" applyFont="1" applyFill="1" applyBorder="1" applyAlignment="1">
      <alignment vertical="center" wrapText="1"/>
    </xf>
    <xf numFmtId="0" fontId="9" fillId="4" borderId="155" xfId="0" applyFont="1" applyFill="1" applyBorder="1" applyAlignment="1">
      <alignment vertical="center" wrapText="1"/>
    </xf>
    <xf numFmtId="0" fontId="8" fillId="5" borderId="150" xfId="0" applyFont="1" applyFill="1" applyBorder="1" applyAlignment="1" applyProtection="1">
      <alignment horizontal="left" vertical="center" wrapText="1"/>
      <protection locked="0"/>
    </xf>
    <xf numFmtId="0" fontId="8" fillId="5" borderId="29" xfId="0" applyFont="1" applyFill="1" applyBorder="1" applyAlignment="1" applyProtection="1">
      <alignment horizontal="left" vertical="center" wrapText="1"/>
      <protection locked="0"/>
    </xf>
    <xf numFmtId="0" fontId="8" fillId="5" borderId="146" xfId="0" applyFont="1" applyFill="1" applyBorder="1" applyAlignment="1" applyProtection="1">
      <alignment horizontal="left" vertical="center" wrapText="1"/>
      <protection locked="0"/>
    </xf>
    <xf numFmtId="0" fontId="9" fillId="4" borderId="116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9" fillId="4" borderId="117" xfId="0" applyFont="1" applyFill="1" applyBorder="1" applyAlignment="1">
      <alignment vertical="center" wrapText="1"/>
    </xf>
    <xf numFmtId="0" fontId="8" fillId="5" borderId="151" xfId="0" applyFont="1" applyFill="1" applyBorder="1" applyAlignment="1" applyProtection="1">
      <alignment horizontal="left" vertical="center" wrapText="1"/>
      <protection locked="0"/>
    </xf>
    <xf numFmtId="0" fontId="8" fillId="5" borderId="152" xfId="0" applyFont="1" applyFill="1" applyBorder="1" applyAlignment="1" applyProtection="1">
      <alignment horizontal="left" vertical="center" wrapText="1"/>
      <protection locked="0"/>
    </xf>
    <xf numFmtId="0" fontId="8" fillId="5" borderId="153" xfId="0" applyFont="1" applyFill="1" applyBorder="1" applyAlignment="1" applyProtection="1">
      <alignment horizontal="left" vertical="center" wrapText="1"/>
      <protection locked="0"/>
    </xf>
    <xf numFmtId="14" fontId="9" fillId="5" borderId="29" xfId="0" applyNumberFormat="1" applyFont="1" applyFill="1" applyBorder="1" applyAlignment="1" applyProtection="1">
      <alignment horizontal="center" vertical="center" wrapText="1"/>
      <protection locked="0"/>
    </xf>
    <xf numFmtId="14" fontId="9" fillId="5" borderId="41" xfId="0" applyNumberFormat="1" applyFont="1" applyFill="1" applyBorder="1" applyAlignment="1" applyProtection="1">
      <alignment horizontal="center" vertical="center" wrapText="1"/>
      <protection locked="0"/>
    </xf>
    <xf numFmtId="44" fontId="9" fillId="5" borderId="40" xfId="2" applyFont="1" applyFill="1" applyBorder="1" applyAlignment="1" applyProtection="1">
      <alignment horizontal="center" vertical="center" wrapText="1"/>
      <protection locked="0"/>
    </xf>
    <xf numFmtId="44" fontId="9" fillId="5" borderId="41" xfId="2" applyFont="1" applyFill="1" applyBorder="1" applyAlignment="1" applyProtection="1">
      <alignment horizontal="center" vertical="center" wrapText="1"/>
      <protection locked="0"/>
    </xf>
    <xf numFmtId="0" fontId="15" fillId="5" borderId="144" xfId="0" applyFont="1" applyFill="1" applyBorder="1" applyAlignment="1">
      <alignment horizontal="center" vertical="top" wrapText="1"/>
    </xf>
    <xf numFmtId="0" fontId="15" fillId="0" borderId="42" xfId="0" applyFont="1" applyBorder="1" applyAlignment="1">
      <alignment horizontal="center" vertical="top" wrapText="1"/>
    </xf>
    <xf numFmtId="0" fontId="15" fillId="0" borderId="145" xfId="0" applyFont="1" applyBorder="1" applyAlignment="1">
      <alignment horizontal="center" vertical="top" wrapText="1"/>
    </xf>
    <xf numFmtId="0" fontId="18" fillId="5" borderId="179" xfId="0" applyFont="1" applyFill="1" applyBorder="1" applyAlignment="1">
      <alignment vertical="center" wrapText="1"/>
    </xf>
    <xf numFmtId="0" fontId="20" fillId="0" borderId="180" xfId="0" applyFont="1" applyBorder="1" applyAlignment="1">
      <alignment vertical="center" wrapText="1"/>
    </xf>
    <xf numFmtId="0" fontId="8" fillId="5" borderId="180" xfId="0" applyFont="1" applyFill="1" applyBorder="1" applyAlignment="1">
      <alignment horizontal="right" vertical="center" wrapText="1"/>
    </xf>
    <xf numFmtId="0" fontId="8" fillId="5" borderId="181" xfId="0" applyFont="1" applyFill="1" applyBorder="1" applyAlignment="1">
      <alignment horizontal="right" vertical="center" wrapText="1"/>
    </xf>
    <xf numFmtId="44" fontId="8" fillId="5" borderId="76" xfId="0" applyNumberFormat="1" applyFont="1" applyFill="1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9" fillId="9" borderId="116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9" fillId="9" borderId="68" xfId="0" applyFont="1" applyFill="1" applyBorder="1" applyAlignment="1">
      <alignment horizontal="center" vertical="center" wrapText="1"/>
    </xf>
    <xf numFmtId="0" fontId="9" fillId="9" borderId="134" xfId="0" applyFont="1" applyFill="1" applyBorder="1" applyAlignment="1">
      <alignment horizontal="center" vertical="center" wrapText="1"/>
    </xf>
    <xf numFmtId="0" fontId="6" fillId="4" borderId="128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1" fontId="9" fillId="5" borderId="40" xfId="0" applyNumberFormat="1" applyFont="1" applyFill="1" applyBorder="1" applyAlignment="1" applyProtection="1">
      <alignment horizontal="center" vertical="center" wrapText="1"/>
      <protection locked="0"/>
    </xf>
    <xf numFmtId="1" fontId="9" fillId="5" borderId="29" xfId="0" applyNumberFormat="1" applyFont="1" applyFill="1" applyBorder="1" applyAlignment="1" applyProtection="1">
      <alignment horizontal="center" vertical="center" wrapText="1"/>
      <protection locked="0"/>
    </xf>
    <xf numFmtId="1" fontId="9" fillId="5" borderId="146" xfId="0" applyNumberFormat="1" applyFont="1" applyFill="1" applyBorder="1" applyAlignment="1" applyProtection="1">
      <alignment horizontal="center" vertical="center" wrapText="1"/>
      <protection locked="0"/>
    </xf>
    <xf numFmtId="9" fontId="9" fillId="4" borderId="31" xfId="5" applyFont="1" applyFill="1" applyBorder="1" applyAlignment="1">
      <alignment horizontal="center" vertical="center" wrapText="1"/>
    </xf>
    <xf numFmtId="9" fontId="9" fillId="4" borderId="12" xfId="5" applyFont="1" applyFill="1" applyBorder="1" applyAlignment="1">
      <alignment horizontal="center" vertical="center" wrapText="1"/>
    </xf>
    <xf numFmtId="0" fontId="9" fillId="4" borderId="112" xfId="0" applyFont="1" applyFill="1" applyBorder="1" applyAlignment="1">
      <alignment vertical="center" wrapText="1"/>
    </xf>
    <xf numFmtId="0" fontId="9" fillId="4" borderId="34" xfId="0" applyFont="1" applyFill="1" applyBorder="1" applyAlignment="1">
      <alignment vertical="center" wrapText="1"/>
    </xf>
    <xf numFmtId="0" fontId="9" fillId="4" borderId="113" xfId="0" applyFont="1" applyFill="1" applyBorder="1" applyAlignment="1">
      <alignment vertical="center" wrapText="1"/>
    </xf>
    <xf numFmtId="0" fontId="24" fillId="3" borderId="141" xfId="0" applyFont="1" applyFill="1" applyBorder="1" applyAlignment="1">
      <alignment vertical="center" wrapText="1"/>
    </xf>
    <xf numFmtId="0" fontId="24" fillId="3" borderId="81" xfId="0" applyFont="1" applyFill="1" applyBorder="1" applyAlignment="1">
      <alignment vertical="center" wrapText="1"/>
    </xf>
    <xf numFmtId="0" fontId="7" fillId="5" borderId="116" xfId="0" applyFont="1" applyFill="1" applyBorder="1" applyAlignment="1">
      <alignment vertical="center" wrapText="1"/>
    </xf>
    <xf numFmtId="0" fontId="19" fillId="5" borderId="0" xfId="0" applyFont="1" applyFill="1" applyAlignment="1">
      <alignment vertical="center" wrapText="1"/>
    </xf>
    <xf numFmtId="0" fontId="19" fillId="5" borderId="117" xfId="0" applyFont="1" applyFill="1" applyBorder="1" applyAlignment="1">
      <alignment vertical="center" wrapText="1"/>
    </xf>
    <xf numFmtId="0" fontId="9" fillId="10" borderId="133" xfId="0" applyFont="1" applyFill="1" applyBorder="1" applyAlignment="1">
      <alignment horizontal="center" vertical="center" wrapText="1"/>
    </xf>
    <xf numFmtId="0" fontId="9" fillId="10" borderId="68" xfId="0" applyFont="1" applyFill="1" applyBorder="1" applyAlignment="1">
      <alignment horizontal="center" vertical="center" wrapText="1"/>
    </xf>
    <xf numFmtId="0" fontId="9" fillId="10" borderId="134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8" fillId="0" borderId="135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165" fontId="21" fillId="0" borderId="43" xfId="1" applyNumberFormat="1" applyFont="1" applyBorder="1" applyAlignment="1">
      <alignment horizontal="center" vertical="center" wrapText="1"/>
    </xf>
    <xf numFmtId="165" fontId="9" fillId="5" borderId="43" xfId="0" applyNumberFormat="1" applyFont="1" applyFill="1" applyBorder="1" applyAlignment="1" applyProtection="1">
      <alignment horizontal="center" vertical="center" wrapText="1"/>
      <protection locked="0"/>
    </xf>
    <xf numFmtId="165" fontId="9" fillId="5" borderId="136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139" xfId="0" applyFont="1" applyFill="1" applyBorder="1" applyAlignment="1">
      <alignment horizontal="right"/>
    </xf>
    <xf numFmtId="0" fontId="8" fillId="8" borderId="64" xfId="0" applyFont="1" applyFill="1" applyBorder="1" applyAlignment="1">
      <alignment horizontal="right"/>
    </xf>
    <xf numFmtId="165" fontId="22" fillId="8" borderId="71" xfId="1" applyNumberFormat="1" applyFont="1" applyFill="1" applyBorder="1" applyAlignment="1">
      <alignment horizontal="center" vertical="center" wrapText="1"/>
    </xf>
    <xf numFmtId="165" fontId="22" fillId="8" borderId="72" xfId="1" applyNumberFormat="1" applyFont="1" applyFill="1" applyBorder="1" applyAlignment="1">
      <alignment horizontal="center" vertical="center" wrapText="1"/>
    </xf>
    <xf numFmtId="165" fontId="9" fillId="8" borderId="71" xfId="1" applyNumberFormat="1" applyFont="1" applyFill="1" applyBorder="1" applyAlignment="1">
      <alignment horizontal="center" vertical="center" wrapText="1"/>
    </xf>
    <xf numFmtId="165" fontId="9" fillId="8" borderId="72" xfId="1" applyNumberFormat="1" applyFont="1" applyFill="1" applyBorder="1" applyAlignment="1">
      <alignment horizontal="center" vertical="center" wrapText="1"/>
    </xf>
    <xf numFmtId="165" fontId="9" fillId="8" borderId="140" xfId="1" applyNumberFormat="1" applyFont="1" applyFill="1" applyBorder="1" applyAlignment="1">
      <alignment horizontal="center" vertical="center" wrapText="1"/>
    </xf>
    <xf numFmtId="0" fontId="9" fillId="4" borderId="133" xfId="0" applyFont="1" applyFill="1" applyBorder="1" applyAlignment="1">
      <alignment horizontal="center" vertical="center" wrapText="1"/>
    </xf>
    <xf numFmtId="0" fontId="9" fillId="4" borderId="68" xfId="0" applyFont="1" applyFill="1" applyBorder="1" applyAlignment="1">
      <alignment horizontal="center" vertical="center" wrapText="1"/>
    </xf>
    <xf numFmtId="0" fontId="9" fillId="4" borderId="134" xfId="0" applyFont="1" applyFill="1" applyBorder="1" applyAlignment="1">
      <alignment horizontal="center" vertical="center" wrapText="1"/>
    </xf>
    <xf numFmtId="0" fontId="17" fillId="3" borderId="124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vertical="center" wrapText="1"/>
    </xf>
    <xf numFmtId="0" fontId="17" fillId="3" borderId="12" xfId="0" applyFont="1" applyFill="1" applyBorder="1" applyAlignment="1">
      <alignment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4" borderId="11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12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165" fontId="9" fillId="4" borderId="31" xfId="1" applyNumberFormat="1" applyFont="1" applyFill="1" applyBorder="1" applyAlignment="1">
      <alignment horizontal="center" vertical="center" wrapText="1"/>
    </xf>
    <xf numFmtId="165" fontId="9" fillId="4" borderId="12" xfId="1" applyNumberFormat="1" applyFont="1" applyFill="1" applyBorder="1" applyAlignment="1">
      <alignment horizontal="center" vertical="center" wrapText="1"/>
    </xf>
    <xf numFmtId="9" fontId="9" fillId="4" borderId="31" xfId="0" applyNumberFormat="1" applyFont="1" applyFill="1" applyBorder="1" applyAlignment="1">
      <alignment horizontal="center" vertical="center" wrapText="1"/>
    </xf>
    <xf numFmtId="9" fontId="9" fillId="4" borderId="12" xfId="0" applyNumberFormat="1" applyFont="1" applyFill="1" applyBorder="1" applyAlignment="1">
      <alignment horizontal="center" vertical="center" wrapText="1"/>
    </xf>
    <xf numFmtId="165" fontId="16" fillId="4" borderId="31" xfId="1" applyNumberFormat="1" applyFont="1" applyFill="1" applyBorder="1" applyAlignment="1">
      <alignment horizontal="center" vertical="center" wrapText="1"/>
    </xf>
    <xf numFmtId="165" fontId="16" fillId="4" borderId="12" xfId="1" applyNumberFormat="1" applyFont="1" applyFill="1" applyBorder="1" applyAlignment="1">
      <alignment horizontal="center" vertical="center" wrapText="1"/>
    </xf>
    <xf numFmtId="165" fontId="16" fillId="4" borderId="31" xfId="1" applyNumberFormat="1" applyFont="1" applyFill="1" applyBorder="1" applyAlignment="1" applyProtection="1">
      <alignment horizontal="center" vertical="center" wrapText="1"/>
      <protection locked="0"/>
    </xf>
    <xf numFmtId="165" fontId="16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9" fillId="8" borderId="135" xfId="0" applyFont="1" applyFill="1" applyBorder="1" applyAlignment="1">
      <alignment horizontal="left" vertical="center" wrapText="1"/>
    </xf>
    <xf numFmtId="0" fontId="9" fillId="8" borderId="43" xfId="0" applyFont="1" applyFill="1" applyBorder="1" applyAlignment="1">
      <alignment horizontal="left" vertical="center" wrapText="1"/>
    </xf>
    <xf numFmtId="0" fontId="9" fillId="8" borderId="137" xfId="0" applyFont="1" applyFill="1" applyBorder="1" applyAlignment="1">
      <alignment horizontal="left" vertical="center" wrapText="1"/>
    </xf>
    <xf numFmtId="0" fontId="9" fillId="8" borderId="44" xfId="0" applyFont="1" applyFill="1" applyBorder="1" applyAlignment="1">
      <alignment horizontal="left" vertical="center" wrapText="1"/>
    </xf>
    <xf numFmtId="0" fontId="9" fillId="8" borderId="43" xfId="0" applyFont="1" applyFill="1" applyBorder="1" applyAlignment="1">
      <alignment vertical="center" wrapText="1"/>
    </xf>
    <xf numFmtId="0" fontId="9" fillId="8" borderId="43" xfId="0" applyFont="1" applyFill="1" applyBorder="1" applyAlignment="1">
      <alignment horizontal="center" vertical="center" wrapText="1"/>
    </xf>
    <xf numFmtId="0" fontId="9" fillId="8" borderId="136" xfId="0" applyFont="1" applyFill="1" applyBorder="1" applyAlignment="1">
      <alignment horizontal="center" vertical="center" wrapText="1"/>
    </xf>
    <xf numFmtId="0" fontId="15" fillId="8" borderId="44" xfId="0" applyFont="1" applyFill="1" applyBorder="1" applyAlignment="1">
      <alignment horizontal="center" vertical="center" wrapText="1"/>
    </xf>
    <xf numFmtId="0" fontId="18" fillId="8" borderId="44" xfId="0" applyFont="1" applyFill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9" fillId="8" borderId="138" xfId="0" applyFont="1" applyFill="1" applyBorder="1" applyAlignment="1">
      <alignment horizontal="center" vertical="center" wrapText="1"/>
    </xf>
    <xf numFmtId="0" fontId="8" fillId="0" borderId="19" xfId="3" applyFont="1" applyBorder="1" applyAlignment="1" applyProtection="1">
      <alignment horizontal="left" vertical="center" wrapText="1"/>
      <protection locked="0"/>
    </xf>
    <xf numFmtId="0" fontId="15" fillId="0" borderId="130" xfId="3" applyFont="1" applyBorder="1" applyAlignment="1">
      <alignment horizontal="center" vertical="center" wrapText="1"/>
    </xf>
    <xf numFmtId="0" fontId="15" fillId="0" borderId="16" xfId="3" applyFont="1" applyBorder="1" applyAlignment="1">
      <alignment horizontal="center" vertical="center" wrapText="1"/>
    </xf>
    <xf numFmtId="0" fontId="15" fillId="0" borderId="131" xfId="3" applyFont="1" applyBorder="1" applyAlignment="1">
      <alignment horizontal="center" vertical="center" wrapText="1"/>
    </xf>
    <xf numFmtId="0" fontId="6" fillId="0" borderId="132" xfId="3" applyFont="1" applyBorder="1" applyAlignment="1">
      <alignment horizontal="left" vertical="center" wrapText="1"/>
    </xf>
    <xf numFmtId="0" fontId="6" fillId="0" borderId="48" xfId="3" applyFont="1" applyBorder="1" applyAlignment="1">
      <alignment horizontal="left" vertical="center" wrapText="1"/>
    </xf>
    <xf numFmtId="0" fontId="9" fillId="8" borderId="60" xfId="0" applyFont="1" applyFill="1" applyBorder="1" applyAlignment="1">
      <alignment horizontal="center" vertical="center" wrapText="1"/>
    </xf>
    <xf numFmtId="0" fontId="9" fillId="8" borderId="127" xfId="0" applyFont="1" applyFill="1" applyBorder="1" applyAlignment="1">
      <alignment horizontal="center" vertical="center" wrapText="1"/>
    </xf>
    <xf numFmtId="0" fontId="6" fillId="8" borderId="116" xfId="3" applyFont="1" applyFill="1" applyBorder="1" applyAlignment="1">
      <alignment horizontal="center" vertical="center" wrapText="1"/>
    </xf>
    <xf numFmtId="0" fontId="6" fillId="8" borderId="0" xfId="3" applyFont="1" applyFill="1" applyAlignment="1">
      <alignment horizontal="center" vertical="center" wrapText="1"/>
    </xf>
    <xf numFmtId="0" fontId="6" fillId="8" borderId="117" xfId="3" applyFont="1" applyFill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 wrapText="1"/>
    </xf>
    <xf numFmtId="0" fontId="9" fillId="9" borderId="133" xfId="0" applyFont="1" applyFill="1" applyBorder="1" applyAlignment="1">
      <alignment horizontal="center" vertical="center" wrapText="1"/>
    </xf>
    <xf numFmtId="0" fontId="6" fillId="0" borderId="126" xfId="3" applyFont="1" applyBorder="1" applyAlignment="1">
      <alignment horizontal="left" vertical="center" wrapText="1"/>
    </xf>
    <xf numFmtId="0" fontId="9" fillId="0" borderId="60" xfId="3" applyFont="1" applyBorder="1" applyAlignment="1">
      <alignment horizontal="left" vertical="center" wrapText="1"/>
    </xf>
    <xf numFmtId="0" fontId="6" fillId="8" borderId="114" xfId="3" applyFont="1" applyFill="1" applyBorder="1" applyAlignment="1">
      <alignment horizontal="center" vertical="center" wrapText="1"/>
    </xf>
    <xf numFmtId="0" fontId="6" fillId="8" borderId="37" xfId="3" applyFont="1" applyFill="1" applyBorder="1" applyAlignment="1">
      <alignment horizontal="center" vertical="center" wrapText="1"/>
    </xf>
    <xf numFmtId="0" fontId="6" fillId="8" borderId="115" xfId="3" applyFont="1" applyFill="1" applyBorder="1" applyAlignment="1">
      <alignment horizontal="center" vertical="center" wrapText="1"/>
    </xf>
    <xf numFmtId="0" fontId="9" fillId="3" borderId="122" xfId="0" applyFont="1" applyFill="1" applyBorder="1" applyAlignment="1">
      <alignment horizontal="left" vertical="center" wrapText="1"/>
    </xf>
    <xf numFmtId="0" fontId="9" fillId="3" borderId="58" xfId="0" applyFont="1" applyFill="1" applyBorder="1" applyAlignment="1">
      <alignment horizontal="left" vertical="center" wrapText="1"/>
    </xf>
    <xf numFmtId="0" fontId="8" fillId="5" borderId="191" xfId="0" applyFont="1" applyFill="1" applyBorder="1" applyAlignment="1" applyProtection="1">
      <alignment horizontal="center" vertical="center" wrapText="1"/>
      <protection locked="0"/>
    </xf>
    <xf numFmtId="0" fontId="8" fillId="5" borderId="58" xfId="0" applyFont="1" applyFill="1" applyBorder="1" applyAlignment="1" applyProtection="1">
      <alignment horizontal="center" vertical="center" wrapText="1"/>
      <protection locked="0"/>
    </xf>
    <xf numFmtId="0" fontId="8" fillId="5" borderId="123" xfId="0" applyFont="1" applyFill="1" applyBorder="1" applyAlignment="1" applyProtection="1">
      <alignment horizontal="center" vertical="center" wrapText="1"/>
      <protection locked="0"/>
    </xf>
    <xf numFmtId="0" fontId="9" fillId="10" borderId="124" xfId="0" applyFont="1" applyFill="1" applyBorder="1" applyAlignment="1">
      <alignment horizontal="center" vertical="center" wrapText="1"/>
    </xf>
    <xf numFmtId="0" fontId="9" fillId="10" borderId="32" xfId="0" applyFont="1" applyFill="1" applyBorder="1" applyAlignment="1">
      <alignment horizontal="center" vertical="center" wrapText="1"/>
    </xf>
    <xf numFmtId="0" fontId="9" fillId="10" borderId="125" xfId="0" applyFont="1" applyFill="1" applyBorder="1" applyAlignment="1">
      <alignment horizontal="center" vertical="center" wrapText="1"/>
    </xf>
    <xf numFmtId="0" fontId="8" fillId="0" borderId="19" xfId="3" applyFont="1" applyBorder="1" applyAlignment="1" applyProtection="1">
      <alignment vertical="center" wrapText="1"/>
      <protection locked="0"/>
    </xf>
    <xf numFmtId="0" fontId="6" fillId="0" borderId="60" xfId="3" applyFont="1" applyBorder="1" applyAlignment="1">
      <alignment horizontal="left" vertical="center" wrapText="1"/>
    </xf>
    <xf numFmtId="10" fontId="9" fillId="4" borderId="31" xfId="5" applyNumberFormat="1" applyFont="1" applyFill="1" applyBorder="1" applyAlignment="1">
      <alignment horizontal="center" vertical="center" wrapText="1"/>
    </xf>
    <xf numFmtId="10" fontId="9" fillId="4" borderId="12" xfId="5" applyNumberFormat="1" applyFont="1" applyFill="1" applyBorder="1" applyAlignment="1">
      <alignment horizontal="center" vertical="center" wrapText="1"/>
    </xf>
    <xf numFmtId="0" fontId="8" fillId="0" borderId="150" xfId="3" applyFont="1" applyBorder="1" applyAlignment="1" applyProtection="1">
      <alignment horizontal="right" vertical="center" wrapText="1"/>
      <protection locked="0"/>
    </xf>
    <xf numFmtId="0" fontId="8" fillId="0" borderId="29" xfId="3" applyFont="1" applyBorder="1" applyAlignment="1" applyProtection="1">
      <alignment horizontal="right" vertical="center" wrapText="1"/>
      <protection locked="0"/>
    </xf>
    <xf numFmtId="0" fontId="8" fillId="0" borderId="41" xfId="3" applyFont="1" applyBorder="1" applyAlignment="1" applyProtection="1">
      <alignment horizontal="right" vertical="center" wrapText="1"/>
      <protection locked="0"/>
    </xf>
    <xf numFmtId="14" fontId="9" fillId="5" borderId="40" xfId="0" applyNumberFormat="1" applyFont="1" applyFill="1" applyBorder="1" applyAlignment="1" applyProtection="1">
      <alignment horizontal="center" vertical="center" wrapText="1"/>
      <protection locked="0"/>
    </xf>
    <xf numFmtId="0" fontId="29" fillId="10" borderId="107" xfId="0" applyFont="1" applyFill="1" applyBorder="1" applyAlignment="1">
      <alignment horizontal="center" wrapText="1"/>
    </xf>
    <xf numFmtId="0" fontId="29" fillId="10" borderId="108" xfId="0" applyFont="1" applyFill="1" applyBorder="1" applyAlignment="1">
      <alignment horizontal="center" wrapText="1"/>
    </xf>
    <xf numFmtId="0" fontId="29" fillId="10" borderId="109" xfId="0" applyFont="1" applyFill="1" applyBorder="1" applyAlignment="1">
      <alignment horizontal="center" wrapText="1"/>
    </xf>
    <xf numFmtId="0" fontId="8" fillId="5" borderId="64" xfId="0" applyFont="1" applyFill="1" applyBorder="1" applyAlignment="1">
      <alignment horizontal="right" vertical="center" wrapText="1"/>
    </xf>
    <xf numFmtId="0" fontId="8" fillId="5" borderId="75" xfId="0" applyFont="1" applyFill="1" applyBorder="1" applyAlignment="1">
      <alignment horizontal="right" vertical="center" wrapText="1"/>
    </xf>
    <xf numFmtId="0" fontId="23" fillId="4" borderId="148" xfId="0" applyFont="1" applyFill="1" applyBorder="1" applyAlignment="1">
      <alignment vertical="center" wrapText="1"/>
    </xf>
    <xf numFmtId="0" fontId="9" fillId="4" borderId="20" xfId="0" applyFont="1" applyFill="1" applyBorder="1" applyAlignment="1">
      <alignment vertical="center" wrapText="1"/>
    </xf>
    <xf numFmtId="0" fontId="9" fillId="4" borderId="149" xfId="0" applyFont="1" applyFill="1" applyBorder="1" applyAlignment="1">
      <alignment vertical="center" wrapText="1"/>
    </xf>
    <xf numFmtId="0" fontId="18" fillId="5" borderId="139" xfId="0" applyFont="1" applyFill="1" applyBorder="1" applyAlignment="1">
      <alignment vertical="center" wrapText="1"/>
    </xf>
    <xf numFmtId="0" fontId="20" fillId="0" borderId="64" xfId="0" applyFont="1" applyBorder="1" applyAlignment="1">
      <alignment vertical="center" wrapText="1"/>
    </xf>
    <xf numFmtId="0" fontId="9" fillId="4" borderId="156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157" xfId="0" applyFont="1" applyFill="1" applyBorder="1" applyAlignment="1">
      <alignment horizontal="center" vertical="center" wrapText="1"/>
    </xf>
    <xf numFmtId="0" fontId="17" fillId="3" borderId="112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1" fontId="9" fillId="5" borderId="38" xfId="0" applyNumberFormat="1" applyFont="1" applyFill="1" applyBorder="1" applyAlignment="1">
      <alignment horizontal="center" vertical="center" wrapText="1"/>
    </xf>
    <xf numFmtId="1" fontId="9" fillId="5" borderId="39" xfId="0" applyNumberFormat="1" applyFont="1" applyFill="1" applyBorder="1" applyAlignment="1">
      <alignment horizontal="center" vertical="center" wrapText="1"/>
    </xf>
    <xf numFmtId="1" fontId="9" fillId="5" borderId="111" xfId="0" applyNumberFormat="1" applyFont="1" applyFill="1" applyBorder="1" applyAlignment="1">
      <alignment horizontal="center" vertical="center" wrapText="1"/>
    </xf>
    <xf numFmtId="1" fontId="8" fillId="5" borderId="33" xfId="0" applyNumberFormat="1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113" xfId="0" applyFont="1" applyFill="1" applyBorder="1" applyAlignment="1">
      <alignment horizontal="center" vertical="center" wrapText="1"/>
    </xf>
    <xf numFmtId="0" fontId="8" fillId="5" borderId="189" xfId="0" applyFont="1" applyFill="1" applyBorder="1" applyAlignment="1" applyProtection="1">
      <alignment horizontal="center" vertical="center" wrapText="1"/>
      <protection locked="0"/>
    </xf>
    <xf numFmtId="0" fontId="8" fillId="5" borderId="57" xfId="0" applyFont="1" applyFill="1" applyBorder="1" applyAlignment="1" applyProtection="1">
      <alignment horizontal="center" vertical="center" wrapText="1"/>
      <protection locked="0"/>
    </xf>
    <xf numFmtId="0" fontId="8" fillId="5" borderId="121" xfId="0" applyFont="1" applyFill="1" applyBorder="1" applyAlignment="1" applyProtection="1">
      <alignment horizontal="center" vertical="center" wrapText="1"/>
      <protection locked="0"/>
    </xf>
    <xf numFmtId="0" fontId="8" fillId="3" borderId="16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9" fillId="4" borderId="110" xfId="0" applyFont="1" applyFill="1" applyBorder="1" applyAlignment="1">
      <alignment vertical="center" wrapText="1"/>
    </xf>
    <xf numFmtId="0" fontId="9" fillId="4" borderId="39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8" fillId="3" borderId="114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vertical="center" wrapText="1"/>
    </xf>
    <xf numFmtId="0" fontId="8" fillId="3" borderId="118" xfId="0" applyFont="1" applyFill="1" applyBorder="1" applyAlignment="1">
      <alignment vertical="center" wrapText="1"/>
    </xf>
    <xf numFmtId="0" fontId="8" fillId="3" borderId="55" xfId="0" applyFont="1" applyFill="1" applyBorder="1" applyAlignment="1">
      <alignment vertical="center" wrapText="1"/>
    </xf>
    <xf numFmtId="0" fontId="13" fillId="3" borderId="165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44" fontId="8" fillId="5" borderId="10" xfId="2" applyFont="1" applyFill="1" applyBorder="1" applyAlignment="1" applyProtection="1">
      <alignment horizontal="center" vertical="center" wrapText="1"/>
      <protection locked="0"/>
    </xf>
    <xf numFmtId="44" fontId="8" fillId="5" borderId="166" xfId="2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8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7" xfId="0" applyFont="1" applyBorder="1" applyAlignment="1">
      <alignment horizont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74" xfId="0" applyFont="1" applyFill="1" applyBorder="1" applyAlignment="1" applyProtection="1">
      <alignment horizontal="left" vertical="center" wrapText="1"/>
      <protection locked="0"/>
    </xf>
    <xf numFmtId="0" fontId="8" fillId="5" borderId="173" xfId="0" applyFont="1" applyFill="1" applyBorder="1" applyAlignment="1" applyProtection="1">
      <alignment horizontal="left" vertical="center" wrapText="1"/>
      <protection locked="0"/>
    </xf>
    <xf numFmtId="0" fontId="8" fillId="5" borderId="175" xfId="0" applyFont="1" applyFill="1" applyBorder="1" applyAlignment="1" applyProtection="1">
      <alignment horizontal="left" vertical="center" wrapText="1"/>
      <protection locked="0"/>
    </xf>
    <xf numFmtId="0" fontId="8" fillId="5" borderId="173" xfId="0" applyFont="1" applyFill="1" applyBorder="1" applyAlignment="1" applyProtection="1">
      <alignment horizontal="center" vertical="center" wrapText="1"/>
      <protection locked="0"/>
    </xf>
    <xf numFmtId="0" fontId="8" fillId="5" borderId="176" xfId="0" applyFont="1" applyFill="1" applyBorder="1" applyAlignment="1" applyProtection="1">
      <alignment horizontal="center" vertical="center" wrapText="1"/>
      <protection locked="0"/>
    </xf>
    <xf numFmtId="0" fontId="8" fillId="5" borderId="183" xfId="0" applyFont="1" applyFill="1" applyBorder="1" applyAlignment="1">
      <alignment horizontal="center" vertical="center" wrapText="1"/>
    </xf>
    <xf numFmtId="0" fontId="9" fillId="3" borderId="161" xfId="0" applyFont="1" applyFill="1" applyBorder="1" applyAlignment="1">
      <alignment horizontal="center" vertical="center" wrapText="1"/>
    </xf>
    <xf numFmtId="0" fontId="9" fillId="3" borderId="159" xfId="0" applyFont="1" applyFill="1" applyBorder="1" applyAlignment="1">
      <alignment horizontal="center" vertical="center" wrapText="1"/>
    </xf>
    <xf numFmtId="0" fontId="9" fillId="3" borderId="162" xfId="0" applyFont="1" applyFill="1" applyBorder="1" applyAlignment="1">
      <alignment horizontal="center" vertical="center" wrapText="1"/>
    </xf>
    <xf numFmtId="0" fontId="9" fillId="3" borderId="116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8" fillId="3" borderId="158" xfId="0" applyFont="1" applyFill="1" applyBorder="1" applyAlignment="1">
      <alignment horizontal="center" vertical="center" wrapText="1"/>
    </xf>
    <xf numFmtId="0" fontId="8" fillId="3" borderId="159" xfId="0" applyFont="1" applyFill="1" applyBorder="1" applyAlignment="1">
      <alignment horizontal="center" vertical="center" wrapText="1"/>
    </xf>
    <xf numFmtId="0" fontId="8" fillId="3" borderId="160" xfId="0" applyFont="1" applyFill="1" applyBorder="1" applyAlignment="1">
      <alignment horizontal="center" vertical="center" wrapText="1"/>
    </xf>
    <xf numFmtId="0" fontId="13" fillId="3" borderId="16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12" borderId="163" xfId="0" applyFont="1" applyFill="1" applyBorder="1" applyAlignment="1">
      <alignment horizontal="left" vertical="center" wrapText="1"/>
    </xf>
    <xf numFmtId="0" fontId="13" fillId="12" borderId="3" xfId="0" applyFont="1" applyFill="1" applyBorder="1" applyAlignment="1">
      <alignment horizontal="left" vertical="center" wrapText="1"/>
    </xf>
    <xf numFmtId="0" fontId="13" fillId="12" borderId="2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8" fillId="5" borderId="3" xfId="0" applyFont="1" applyFill="1" applyBorder="1" applyAlignment="1" applyProtection="1">
      <alignment vertical="center" wrapText="1"/>
      <protection locked="0"/>
    </xf>
    <xf numFmtId="0" fontId="8" fillId="5" borderId="164" xfId="0" applyFont="1" applyFill="1" applyBorder="1" applyAlignment="1" applyProtection="1">
      <alignment vertical="center" wrapText="1"/>
      <protection locked="0"/>
    </xf>
    <xf numFmtId="0" fontId="11" fillId="3" borderId="167" xfId="0" applyFont="1" applyFill="1" applyBorder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8" fillId="5" borderId="172" xfId="0" applyFont="1" applyFill="1" applyBorder="1" applyAlignment="1" applyProtection="1">
      <alignment vertical="center" wrapText="1"/>
      <protection locked="0"/>
    </xf>
    <xf numFmtId="0" fontId="8" fillId="5" borderId="173" xfId="0" applyFont="1" applyFill="1" applyBorder="1" applyAlignment="1" applyProtection="1">
      <alignment vertical="center" wrapText="1"/>
      <protection locked="0"/>
    </xf>
    <xf numFmtId="0" fontId="8" fillId="3" borderId="170" xfId="0" applyFont="1" applyFill="1" applyBorder="1" applyAlignment="1">
      <alignment vertical="center" wrapText="1"/>
    </xf>
    <xf numFmtId="0" fontId="8" fillId="3" borderId="59" xfId="0" applyFont="1" applyFill="1" applyBorder="1" applyAlignment="1">
      <alignment vertical="center" wrapText="1"/>
    </xf>
    <xf numFmtId="0" fontId="8" fillId="3" borderId="171" xfId="0" applyFont="1" applyFill="1" applyBorder="1" applyAlignment="1">
      <alignment vertical="center" wrapText="1"/>
    </xf>
    <xf numFmtId="0" fontId="29" fillId="3" borderId="107" xfId="0" applyFont="1" applyFill="1" applyBorder="1" applyAlignment="1">
      <alignment horizontal="center" vertical="center" wrapText="1"/>
    </xf>
    <xf numFmtId="0" fontId="29" fillId="3" borderId="108" xfId="0" applyFont="1" applyFill="1" applyBorder="1" applyAlignment="1">
      <alignment horizontal="center" vertical="center" wrapText="1"/>
    </xf>
    <xf numFmtId="0" fontId="29" fillId="3" borderId="109" xfId="0" applyFont="1" applyFill="1" applyBorder="1" applyAlignment="1">
      <alignment horizontal="center" vertical="center" wrapText="1"/>
    </xf>
    <xf numFmtId="0" fontId="8" fillId="13" borderId="163" xfId="0" applyFont="1" applyFill="1" applyBorder="1" applyAlignment="1">
      <alignment vertical="center" wrapText="1"/>
    </xf>
    <xf numFmtId="0" fontId="8" fillId="13" borderId="3" xfId="0" applyFont="1" applyFill="1" applyBorder="1" applyAlignment="1">
      <alignment vertical="center" wrapText="1"/>
    </xf>
    <xf numFmtId="0" fontId="8" fillId="13" borderId="164" xfId="0" applyFont="1" applyFill="1" applyBorder="1" applyAlignment="1">
      <alignment vertical="center" wrapText="1"/>
    </xf>
    <xf numFmtId="0" fontId="8" fillId="3" borderId="167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44" fontId="8" fillId="5" borderId="4" xfId="0" applyNumberFormat="1" applyFont="1" applyFill="1" applyBorder="1" applyAlignment="1">
      <alignment horizontal="center" vertical="center" wrapText="1"/>
    </xf>
    <xf numFmtId="44" fontId="8" fillId="5" borderId="10" xfId="0" applyNumberFormat="1" applyFont="1" applyFill="1" applyBorder="1" applyAlignment="1">
      <alignment horizontal="center" vertical="center" wrapText="1"/>
    </xf>
    <xf numFmtId="44" fontId="8" fillId="5" borderId="8" xfId="0" applyNumberFormat="1" applyFont="1" applyFill="1" applyBorder="1" applyAlignment="1">
      <alignment horizontal="center" vertical="center" wrapText="1"/>
    </xf>
    <xf numFmtId="44" fontId="8" fillId="5" borderId="11" xfId="0" applyNumberFormat="1" applyFont="1" applyFill="1" applyBorder="1" applyAlignment="1">
      <alignment horizontal="center" vertical="center" wrapText="1"/>
    </xf>
    <xf numFmtId="44" fontId="8" fillId="5" borderId="3" xfId="2" applyFont="1" applyFill="1" applyBorder="1" applyAlignment="1">
      <alignment horizontal="center" vertical="center" wrapText="1"/>
    </xf>
    <xf numFmtId="165" fontId="8" fillId="5" borderId="3" xfId="2" applyNumberFormat="1" applyFont="1" applyFill="1" applyBorder="1" applyAlignment="1" applyProtection="1">
      <alignment horizontal="right" vertical="center" wrapText="1"/>
      <protection locked="0"/>
    </xf>
    <xf numFmtId="14" fontId="8" fillId="12" borderId="3" xfId="2" applyNumberFormat="1" applyFont="1" applyFill="1" applyBorder="1" applyAlignment="1" applyProtection="1">
      <alignment horizontal="center" vertical="center" wrapText="1"/>
      <protection locked="0"/>
    </xf>
    <xf numFmtId="14" fontId="8" fillId="12" borderId="164" xfId="2" applyNumberFormat="1" applyFont="1" applyFill="1" applyBorder="1" applyAlignment="1" applyProtection="1">
      <alignment horizontal="center" vertical="center" wrapText="1"/>
      <protection locked="0"/>
    </xf>
    <xf numFmtId="0" fontId="9" fillId="3" borderId="192" xfId="0" applyFont="1" applyFill="1" applyBorder="1" applyAlignment="1">
      <alignment horizontal="left" vertical="center" wrapText="1"/>
    </xf>
    <xf numFmtId="0" fontId="29" fillId="10" borderId="107" xfId="0" applyFont="1" applyFill="1" applyBorder="1" applyAlignment="1">
      <alignment horizontal="center" vertical="center" wrapText="1"/>
    </xf>
    <xf numFmtId="0" fontId="29" fillId="10" borderId="108" xfId="0" applyFont="1" applyFill="1" applyBorder="1" applyAlignment="1">
      <alignment horizontal="center" vertical="center" wrapText="1"/>
    </xf>
    <xf numFmtId="0" fontId="29" fillId="10" borderId="109" xfId="0" applyFont="1" applyFill="1" applyBorder="1" applyAlignment="1">
      <alignment horizontal="center" vertical="center" wrapText="1"/>
    </xf>
    <xf numFmtId="0" fontId="30" fillId="0" borderId="70" xfId="0" applyFont="1" applyBorder="1" applyAlignment="1">
      <alignment horizontal="left" wrapText="1"/>
    </xf>
    <xf numFmtId="0" fontId="30" fillId="0" borderId="64" xfId="0" applyFont="1" applyBorder="1" applyAlignment="1">
      <alignment horizontal="left" wrapText="1"/>
    </xf>
    <xf numFmtId="0" fontId="30" fillId="0" borderId="78" xfId="0" applyFont="1" applyBorder="1" applyAlignment="1">
      <alignment horizontal="left" wrapText="1"/>
    </xf>
    <xf numFmtId="165" fontId="8" fillId="5" borderId="187" xfId="0" applyNumberFormat="1" applyFont="1" applyFill="1" applyBorder="1" applyAlignment="1">
      <alignment vertical="center" wrapText="1"/>
    </xf>
    <xf numFmtId="165" fontId="8" fillId="5" borderId="37" xfId="0" applyNumberFormat="1" applyFont="1" applyFill="1" applyBorder="1" applyAlignment="1">
      <alignment vertical="center" wrapText="1"/>
    </xf>
    <xf numFmtId="165" fontId="8" fillId="5" borderId="115" xfId="0" applyNumberFormat="1" applyFont="1" applyFill="1" applyBorder="1" applyAlignment="1">
      <alignment vertical="center" wrapText="1"/>
    </xf>
    <xf numFmtId="165" fontId="8" fillId="5" borderId="186" xfId="0" applyNumberFormat="1" applyFont="1" applyFill="1" applyBorder="1" applyAlignment="1">
      <alignment vertical="center" wrapText="1"/>
    </xf>
    <xf numFmtId="165" fontId="8" fillId="5" borderId="0" xfId="0" applyNumberFormat="1" applyFont="1" applyFill="1" applyAlignment="1">
      <alignment vertical="center" wrapText="1"/>
    </xf>
    <xf numFmtId="165" fontId="8" fillId="5" borderId="117" xfId="0" applyNumberFormat="1" applyFont="1" applyFill="1" applyBorder="1" applyAlignment="1">
      <alignment vertical="center" wrapText="1"/>
    </xf>
    <xf numFmtId="165" fontId="8" fillId="5" borderId="185" xfId="0" applyNumberFormat="1" applyFont="1" applyFill="1" applyBorder="1" applyAlignment="1">
      <alignment vertical="center" wrapText="1"/>
    </xf>
    <xf numFmtId="165" fontId="8" fillId="5" borderId="55" xfId="0" applyNumberFormat="1" applyFont="1" applyFill="1" applyBorder="1" applyAlignment="1">
      <alignment vertical="center" wrapText="1"/>
    </xf>
    <xf numFmtId="165" fontId="8" fillId="5" borderId="119" xfId="0" applyNumberFormat="1" applyFont="1" applyFill="1" applyBorder="1" applyAlignment="1">
      <alignment vertical="center" wrapText="1"/>
    </xf>
    <xf numFmtId="44" fontId="8" fillId="5" borderId="187" xfId="2" applyFont="1" applyFill="1" applyBorder="1" applyAlignment="1">
      <alignment horizontal="center" vertical="center" wrapText="1"/>
    </xf>
    <xf numFmtId="44" fontId="8" fillId="5" borderId="37" xfId="2" applyFont="1" applyFill="1" applyBorder="1" applyAlignment="1">
      <alignment horizontal="center" vertical="center" wrapText="1"/>
    </xf>
    <xf numFmtId="44" fontId="8" fillId="5" borderId="115" xfId="2" applyFont="1" applyFill="1" applyBorder="1" applyAlignment="1">
      <alignment horizontal="center" vertical="center" wrapText="1"/>
    </xf>
    <xf numFmtId="44" fontId="8" fillId="5" borderId="186" xfId="2" applyFont="1" applyFill="1" applyBorder="1" applyAlignment="1">
      <alignment horizontal="center" vertical="center" wrapText="1"/>
    </xf>
    <xf numFmtId="44" fontId="8" fillId="5" borderId="0" xfId="2" applyFont="1" applyFill="1" applyBorder="1" applyAlignment="1">
      <alignment horizontal="center" vertical="center" wrapText="1"/>
    </xf>
    <xf numFmtId="44" fontId="8" fillId="5" borderId="117" xfId="2" applyFont="1" applyFill="1" applyBorder="1" applyAlignment="1">
      <alignment horizontal="center" vertical="center" wrapText="1"/>
    </xf>
    <xf numFmtId="44" fontId="8" fillId="5" borderId="185" xfId="2" applyFont="1" applyFill="1" applyBorder="1" applyAlignment="1">
      <alignment horizontal="center" vertical="center" wrapText="1"/>
    </xf>
    <xf numFmtId="44" fontId="8" fillId="5" borderId="55" xfId="2" applyFont="1" applyFill="1" applyBorder="1" applyAlignment="1">
      <alignment horizontal="center" vertical="center" wrapText="1"/>
    </xf>
    <xf numFmtId="44" fontId="8" fillId="5" borderId="119" xfId="2" applyFont="1" applyFill="1" applyBorder="1" applyAlignment="1">
      <alignment horizontal="center" vertical="center" wrapText="1"/>
    </xf>
    <xf numFmtId="0" fontId="8" fillId="5" borderId="187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5" borderId="115" xfId="0" applyFont="1" applyFill="1" applyBorder="1" applyAlignment="1">
      <alignment horizontal="center" vertical="center" wrapText="1"/>
    </xf>
    <xf numFmtId="0" fontId="8" fillId="5" borderId="186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17" xfId="0" applyFont="1" applyFill="1" applyBorder="1" applyAlignment="1">
      <alignment horizontal="center" vertical="center" wrapText="1"/>
    </xf>
    <xf numFmtId="0" fontId="8" fillId="5" borderId="185" xfId="0" applyFont="1" applyFill="1" applyBorder="1" applyAlignment="1">
      <alignment horizontal="center" vertical="center" wrapText="1"/>
    </xf>
    <xf numFmtId="0" fontId="8" fillId="5" borderId="55" xfId="0" applyFont="1" applyFill="1" applyBorder="1" applyAlignment="1">
      <alignment horizontal="center" vertical="center" wrapText="1"/>
    </xf>
    <xf numFmtId="0" fontId="8" fillId="5" borderId="119" xfId="0" applyFont="1" applyFill="1" applyBorder="1" applyAlignment="1">
      <alignment horizontal="center" vertical="center" wrapText="1"/>
    </xf>
    <xf numFmtId="0" fontId="8" fillId="0" borderId="150" xfId="3" applyFont="1" applyBorder="1" applyAlignment="1" applyProtection="1">
      <alignment horizontal="center" vertical="center" wrapText="1"/>
      <protection locked="0"/>
    </xf>
    <xf numFmtId="0" fontId="8" fillId="0" borderId="29" xfId="3" applyFont="1" applyBorder="1" applyAlignment="1" applyProtection="1">
      <alignment horizontal="center" vertical="center" wrapText="1"/>
      <protection locked="0"/>
    </xf>
    <xf numFmtId="0" fontId="8" fillId="0" borderId="41" xfId="3" applyFont="1" applyBorder="1" applyAlignment="1" applyProtection="1">
      <alignment horizontal="center" vertical="center" wrapText="1"/>
      <protection locked="0"/>
    </xf>
    <xf numFmtId="0" fontId="29" fillId="10" borderId="67" xfId="0" applyFont="1" applyFill="1" applyBorder="1" applyAlignment="1">
      <alignment horizontal="left" vertical="center" wrapText="1"/>
    </xf>
    <xf numFmtId="0" fontId="29" fillId="10" borderId="68" xfId="0" applyFont="1" applyFill="1" applyBorder="1" applyAlignment="1">
      <alignment horizontal="left" vertical="center" wrapText="1"/>
    </xf>
    <xf numFmtId="0" fontId="29" fillId="10" borderId="69" xfId="0" applyFont="1" applyFill="1" applyBorder="1" applyAlignment="1">
      <alignment horizontal="left" vertical="center" wrapText="1"/>
    </xf>
    <xf numFmtId="0" fontId="34" fillId="0" borderId="76" xfId="0" applyFont="1" applyBorder="1" applyAlignment="1" applyProtection="1">
      <alignment horizontal="center"/>
      <protection hidden="1"/>
    </xf>
    <xf numFmtId="0" fontId="34" fillId="0" borderId="77" xfId="0" applyFont="1" applyBorder="1" applyAlignment="1" applyProtection="1">
      <alignment horizontal="center"/>
      <protection hidden="1"/>
    </xf>
    <xf numFmtId="0" fontId="34" fillId="0" borderId="89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44" fontId="34" fillId="14" borderId="19" xfId="2" applyFont="1" applyFill="1" applyBorder="1" applyAlignment="1" applyProtection="1">
      <alignment horizontal="center"/>
      <protection hidden="1"/>
    </xf>
    <xf numFmtId="44" fontId="34" fillId="14" borderId="62" xfId="2" applyFont="1" applyFill="1" applyBorder="1" applyAlignment="1" applyProtection="1">
      <alignment horizontal="center"/>
      <protection hidden="1"/>
    </xf>
    <xf numFmtId="0" fontId="34" fillId="0" borderId="79" xfId="0" applyFont="1" applyBorder="1" applyAlignment="1" applyProtection="1">
      <alignment horizontal="center" wrapText="1"/>
      <protection hidden="1"/>
    </xf>
    <xf numFmtId="0" fontId="34" fillId="0" borderId="29" xfId="0" applyFont="1" applyBorder="1" applyAlignment="1" applyProtection="1">
      <alignment horizontal="center" wrapText="1"/>
      <protection hidden="1"/>
    </xf>
    <xf numFmtId="0" fontId="34" fillId="0" borderId="80" xfId="0" applyFont="1" applyBorder="1" applyAlignment="1" applyProtection="1">
      <alignment horizontal="center" wrapText="1"/>
      <protection hidden="1"/>
    </xf>
    <xf numFmtId="0" fontId="34" fillId="0" borderId="82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34" fillId="0" borderId="83" xfId="0" applyFont="1" applyBorder="1" applyAlignment="1" applyProtection="1">
      <alignment horizontal="center"/>
      <protection hidden="1"/>
    </xf>
    <xf numFmtId="0" fontId="34" fillId="0" borderId="84" xfId="0" applyFont="1" applyBorder="1" applyAlignment="1" applyProtection="1">
      <alignment horizontal="center"/>
      <protection hidden="1"/>
    </xf>
    <xf numFmtId="0" fontId="34" fillId="0" borderId="66" xfId="0" applyFont="1" applyBorder="1" applyAlignment="1" applyProtection="1">
      <alignment horizontal="center" wrapText="1"/>
      <protection hidden="1"/>
    </xf>
    <xf numFmtId="0" fontId="34" fillId="0" borderId="78" xfId="0" applyFont="1" applyBorder="1" applyAlignment="1" applyProtection="1">
      <alignment horizontal="center" wrapText="1"/>
      <protection hidden="1"/>
    </xf>
    <xf numFmtId="167" fontId="34" fillId="0" borderId="61" xfId="0" applyNumberFormat="1" applyFont="1" applyBorder="1" applyAlignment="1" applyProtection="1">
      <alignment horizontal="center"/>
      <protection hidden="1"/>
    </xf>
    <xf numFmtId="167" fontId="34" fillId="0" borderId="19" xfId="0" applyNumberFormat="1" applyFont="1" applyBorder="1" applyAlignment="1" applyProtection="1">
      <alignment horizontal="center"/>
      <protection hidden="1"/>
    </xf>
    <xf numFmtId="0" fontId="34" fillId="0" borderId="82" xfId="0" applyFont="1" applyBorder="1" applyAlignment="1" applyProtection="1">
      <alignment horizontal="center" wrapText="1"/>
      <protection hidden="1"/>
    </xf>
    <xf numFmtId="0" fontId="34" fillId="0" borderId="28" xfId="0" applyFont="1" applyBorder="1" applyAlignment="1" applyProtection="1">
      <alignment horizontal="center" wrapText="1"/>
      <protection hidden="1"/>
    </xf>
    <xf numFmtId="0" fontId="34" fillId="0" borderId="83" xfId="0" applyFont="1" applyBorder="1" applyAlignment="1" applyProtection="1">
      <alignment horizontal="center" wrapText="1"/>
      <protection hidden="1"/>
    </xf>
    <xf numFmtId="0" fontId="34" fillId="0" borderId="67" xfId="0" applyFont="1" applyBorder="1" applyAlignment="1" applyProtection="1">
      <alignment horizontal="center" wrapText="1"/>
      <protection hidden="1"/>
    </xf>
    <xf numFmtId="0" fontId="34" fillId="0" borderId="68" xfId="0" applyFont="1" applyBorder="1" applyAlignment="1" applyProtection="1">
      <alignment horizontal="center" wrapText="1"/>
      <protection hidden="1"/>
    </xf>
    <xf numFmtId="0" fontId="34" fillId="0" borderId="69" xfId="0" applyFont="1" applyBorder="1" applyAlignment="1" applyProtection="1">
      <alignment horizontal="center" wrapText="1"/>
      <protection hidden="1"/>
    </xf>
    <xf numFmtId="0" fontId="34" fillId="0" borderId="95" xfId="0" applyFont="1" applyBorder="1" applyAlignment="1" applyProtection="1">
      <alignment horizontal="center" wrapText="1"/>
      <protection hidden="1"/>
    </xf>
    <xf numFmtId="0" fontId="34" fillId="0" borderId="96" xfId="0" applyFont="1" applyBorder="1" applyAlignment="1" applyProtection="1">
      <alignment horizontal="center" wrapText="1"/>
      <protection hidden="1"/>
    </xf>
    <xf numFmtId="0" fontId="34" fillId="0" borderId="97" xfId="0" applyFont="1" applyBorder="1" applyAlignment="1" applyProtection="1">
      <alignment horizontal="center" wrapText="1"/>
      <protection hidden="1"/>
    </xf>
    <xf numFmtId="0" fontId="34" fillId="0" borderId="92" xfId="0" applyFont="1" applyBorder="1" applyAlignment="1" applyProtection="1">
      <alignment horizontal="center"/>
      <protection hidden="1"/>
    </xf>
    <xf numFmtId="0" fontId="34" fillId="0" borderId="93" xfId="0" applyFont="1" applyBorder="1" applyAlignment="1" applyProtection="1">
      <alignment horizontal="center"/>
      <protection hidden="1"/>
    </xf>
    <xf numFmtId="0" fontId="34" fillId="0" borderId="94" xfId="0" applyFont="1" applyBorder="1" applyAlignment="1" applyProtection="1">
      <alignment horizontal="center"/>
      <protection hidden="1"/>
    </xf>
    <xf numFmtId="0" fontId="34" fillId="0" borderId="85" xfId="0" applyFont="1" applyBorder="1" applyAlignment="1" applyProtection="1">
      <alignment horizontal="center" wrapText="1"/>
      <protection hidden="1"/>
    </xf>
    <xf numFmtId="0" fontId="34" fillId="0" borderId="99" xfId="0" applyFont="1" applyBorder="1" applyAlignment="1" applyProtection="1">
      <alignment horizontal="center" wrapText="1"/>
      <protection hidden="1"/>
    </xf>
    <xf numFmtId="0" fontId="34" fillId="0" borderId="86" xfId="0" applyFont="1" applyBorder="1" applyAlignment="1" applyProtection="1">
      <alignment horizontal="center" wrapText="1"/>
      <protection hidden="1"/>
    </xf>
    <xf numFmtId="0" fontId="34" fillId="0" borderId="91" xfId="0" applyFont="1" applyBorder="1" applyAlignment="1" applyProtection="1">
      <alignment horizontal="center" wrapText="1"/>
      <protection hidden="1"/>
    </xf>
    <xf numFmtId="0" fontId="34" fillId="0" borderId="87" xfId="0" applyFont="1" applyBorder="1" applyAlignment="1" applyProtection="1">
      <alignment horizontal="center" wrapText="1"/>
      <protection hidden="1"/>
    </xf>
    <xf numFmtId="0" fontId="34" fillId="0" borderId="73" xfId="0" applyFont="1" applyBorder="1" applyAlignment="1" applyProtection="1">
      <alignment horizontal="center" wrapText="1"/>
      <protection hidden="1"/>
    </xf>
    <xf numFmtId="0" fontId="34" fillId="0" borderId="42" xfId="0" applyFont="1" applyBorder="1" applyAlignment="1" applyProtection="1">
      <alignment horizontal="center" wrapText="1"/>
      <protection hidden="1"/>
    </xf>
    <xf numFmtId="0" fontId="34" fillId="0" borderId="74" xfId="0" applyFont="1" applyBorder="1" applyAlignment="1" applyProtection="1">
      <alignment horizontal="center" wrapText="1"/>
      <protection hidden="1"/>
    </xf>
    <xf numFmtId="0" fontId="34" fillId="0" borderId="98" xfId="0" applyFont="1" applyBorder="1" applyAlignment="1" applyProtection="1">
      <alignment horizontal="center"/>
      <protection hidden="1"/>
    </xf>
    <xf numFmtId="0" fontId="35" fillId="0" borderId="92" xfId="0" applyFont="1" applyBorder="1" applyAlignment="1" applyProtection="1">
      <alignment horizontal="center" vertical="center" wrapText="1"/>
      <protection hidden="1"/>
    </xf>
    <xf numFmtId="0" fontId="35" fillId="0" borderId="93" xfId="0" applyFont="1" applyBorder="1" applyAlignment="1" applyProtection="1">
      <alignment horizontal="center" vertical="center" wrapText="1"/>
      <protection hidden="1"/>
    </xf>
    <xf numFmtId="0" fontId="35" fillId="0" borderId="94" xfId="0" applyFont="1" applyBorder="1" applyAlignment="1" applyProtection="1">
      <alignment horizontal="center" vertical="center" wrapText="1"/>
      <protection hidden="1"/>
    </xf>
    <xf numFmtId="0" fontId="36" fillId="0" borderId="92" xfId="0" applyFont="1" applyBorder="1" applyAlignment="1" applyProtection="1">
      <alignment horizontal="center" vertical="center" wrapText="1"/>
      <protection hidden="1"/>
    </xf>
    <xf numFmtId="0" fontId="36" fillId="0" borderId="93" xfId="0" applyFont="1" applyBorder="1" applyAlignment="1" applyProtection="1">
      <alignment horizontal="center" vertical="center" wrapText="1"/>
      <protection hidden="1"/>
    </xf>
    <xf numFmtId="0" fontId="36" fillId="0" borderId="94" xfId="0" applyFont="1" applyBorder="1" applyAlignment="1" applyProtection="1">
      <alignment horizontal="center" vertical="center" wrapText="1"/>
      <protection hidden="1"/>
    </xf>
    <xf numFmtId="0" fontId="34" fillId="0" borderId="61" xfId="0" applyFont="1" applyBorder="1" applyAlignment="1" applyProtection="1">
      <alignment horizontal="center"/>
      <protection hidden="1"/>
    </xf>
    <xf numFmtId="0" fontId="34" fillId="0" borderId="19" xfId="0" applyFont="1" applyBorder="1" applyAlignment="1" applyProtection="1">
      <alignment horizontal="center"/>
      <protection hidden="1"/>
    </xf>
    <xf numFmtId="0" fontId="36" fillId="0" borderId="61" xfId="0" applyFont="1" applyBorder="1" applyAlignment="1" applyProtection="1">
      <alignment horizontal="center" vertical="center" wrapText="1"/>
      <protection hidden="1"/>
    </xf>
    <xf numFmtId="0" fontId="36" fillId="0" borderId="41" xfId="0" applyFont="1" applyBorder="1" applyAlignment="1" applyProtection="1">
      <alignment horizontal="center" vertical="center" wrapText="1"/>
      <protection hidden="1"/>
    </xf>
    <xf numFmtId="0" fontId="36" fillId="0" borderId="19" xfId="0" applyFont="1" applyBorder="1" applyAlignment="1" applyProtection="1">
      <alignment horizontal="center" vertical="center" wrapText="1"/>
      <protection hidden="1"/>
    </xf>
    <xf numFmtId="0" fontId="36" fillId="0" borderId="40" xfId="0" applyFont="1" applyBorder="1" applyAlignment="1" applyProtection="1">
      <alignment horizontal="center" vertical="center" wrapText="1"/>
      <protection hidden="1"/>
    </xf>
    <xf numFmtId="0" fontId="36" fillId="0" borderId="62" xfId="0" applyFont="1" applyBorder="1" applyAlignment="1" applyProtection="1">
      <alignment horizontal="center" vertical="center" wrapText="1"/>
      <protection hidden="1"/>
    </xf>
    <xf numFmtId="0" fontId="36" fillId="0" borderId="76" xfId="0" applyFont="1" applyBorder="1" applyAlignment="1" applyProtection="1">
      <alignment horizontal="center" vertical="center" wrapText="1"/>
      <protection hidden="1"/>
    </xf>
    <xf numFmtId="0" fontId="36" fillId="0" borderId="77" xfId="0" applyFont="1" applyBorder="1" applyAlignment="1" applyProtection="1">
      <alignment horizontal="center" vertical="center" wrapText="1"/>
      <protection hidden="1"/>
    </xf>
    <xf numFmtId="0" fontId="34" fillId="0" borderId="68" xfId="0" applyFont="1" applyBorder="1" applyAlignment="1" applyProtection="1">
      <alignment horizontal="center"/>
      <protection hidden="1"/>
    </xf>
    <xf numFmtId="0" fontId="34" fillId="0" borderId="69" xfId="0" applyFont="1" applyBorder="1" applyAlignment="1" applyProtection="1">
      <alignment horizontal="center"/>
      <protection hidden="1"/>
    </xf>
    <xf numFmtId="0" fontId="36" fillId="0" borderId="63" xfId="0" applyFont="1" applyBorder="1" applyAlignment="1" applyProtection="1">
      <alignment horizontal="center" vertical="center" wrapText="1"/>
      <protection hidden="1"/>
    </xf>
    <xf numFmtId="44" fontId="34" fillId="14" borderId="40" xfId="2" applyFont="1" applyFill="1" applyBorder="1" applyAlignment="1" applyProtection="1">
      <alignment horizontal="center"/>
      <protection hidden="1"/>
    </xf>
    <xf numFmtId="0" fontId="34" fillId="0" borderId="92" xfId="0" applyFont="1" applyBorder="1" applyAlignment="1" applyProtection="1">
      <alignment horizontal="center" vertical="center" wrapText="1"/>
      <protection hidden="1"/>
    </xf>
    <xf numFmtId="0" fontId="34" fillId="0" borderId="93" xfId="0" applyFont="1" applyBorder="1" applyAlignment="1" applyProtection="1">
      <alignment horizontal="center" vertical="center" wrapText="1"/>
      <protection hidden="1"/>
    </xf>
    <xf numFmtId="0" fontId="34" fillId="0" borderId="94" xfId="0" applyFont="1" applyBorder="1" applyAlignment="1" applyProtection="1">
      <alignment horizontal="center" vertical="center" wrapText="1"/>
      <protection hidden="1"/>
    </xf>
    <xf numFmtId="0" fontId="35" fillId="0" borderId="67" xfId="0" applyFont="1" applyBorder="1" applyAlignment="1" applyProtection="1">
      <alignment horizontal="center" vertical="center" wrapText="1"/>
      <protection hidden="1"/>
    </xf>
    <xf numFmtId="0" fontId="35" fillId="0" borderId="65" xfId="0" applyFont="1" applyBorder="1" applyAlignment="1" applyProtection="1">
      <alignment horizontal="center" vertical="center" wrapText="1"/>
      <protection hidden="1"/>
    </xf>
    <xf numFmtId="0" fontId="35" fillId="0" borderId="70" xfId="0" applyFont="1" applyBorder="1" applyAlignment="1" applyProtection="1">
      <alignment horizontal="center" vertical="center" wrapText="1"/>
      <protection hidden="1"/>
    </xf>
    <xf numFmtId="0" fontId="34" fillId="0" borderId="99" xfId="0" applyFont="1" applyBorder="1" applyAlignment="1" applyProtection="1">
      <alignment horizontal="center" vertical="center"/>
      <protection hidden="1"/>
    </xf>
    <xf numFmtId="0" fontId="34" fillId="0" borderId="86" xfId="0" applyFont="1" applyBorder="1" applyAlignment="1" applyProtection="1">
      <alignment horizontal="center" vertical="center"/>
      <protection hidden="1"/>
    </xf>
    <xf numFmtId="0" fontId="34" fillId="0" borderId="87" xfId="0" applyFont="1" applyBorder="1" applyAlignment="1" applyProtection="1">
      <alignment horizontal="center" vertical="center"/>
      <protection hidden="1"/>
    </xf>
    <xf numFmtId="0" fontId="34" fillId="0" borderId="61" xfId="0" applyFont="1" applyBorder="1" applyAlignment="1" applyProtection="1">
      <alignment horizontal="center" vertical="center"/>
      <protection hidden="1"/>
    </xf>
    <xf numFmtId="0" fontId="34" fillId="0" borderId="19" xfId="0" applyFont="1" applyBorder="1" applyAlignment="1" applyProtection="1">
      <alignment horizontal="center" vertical="center"/>
      <protection hidden="1"/>
    </xf>
    <xf numFmtId="0" fontId="34" fillId="0" borderId="62" xfId="0" applyFont="1" applyBorder="1" applyAlignment="1" applyProtection="1">
      <alignment horizontal="center" vertical="center"/>
      <protection hidden="1"/>
    </xf>
    <xf numFmtId="0" fontId="34" fillId="0" borderId="92" xfId="0" applyFont="1" applyBorder="1" applyAlignment="1" applyProtection="1">
      <alignment horizontal="center" wrapText="1"/>
      <protection hidden="1"/>
    </xf>
    <xf numFmtId="0" fontId="34" fillId="0" borderId="93" xfId="0" applyFont="1" applyBorder="1" applyAlignment="1" applyProtection="1">
      <alignment horizontal="center" wrapText="1"/>
      <protection hidden="1"/>
    </xf>
    <xf numFmtId="0" fontId="34" fillId="0" borderId="94" xfId="0" applyFont="1" applyBorder="1" applyAlignment="1" applyProtection="1">
      <alignment horizontal="center" wrapText="1"/>
      <protection hidden="1"/>
    </xf>
    <xf numFmtId="0" fontId="34" fillId="0" borderId="40" xfId="0" applyFont="1" applyBorder="1" applyAlignment="1" applyProtection="1">
      <alignment horizontal="center"/>
      <protection hidden="1"/>
    </xf>
    <xf numFmtId="0" fontId="34" fillId="0" borderId="29" xfId="0" applyFont="1" applyBorder="1" applyAlignment="1" applyProtection="1">
      <alignment horizontal="center"/>
      <protection hidden="1"/>
    </xf>
    <xf numFmtId="0" fontId="34" fillId="0" borderId="41" xfId="0" applyFont="1" applyBorder="1" applyAlignment="1" applyProtection="1">
      <alignment horizontal="center"/>
      <protection hidden="1"/>
    </xf>
    <xf numFmtId="0" fontId="8" fillId="5" borderId="57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left" vertical="center"/>
    </xf>
    <xf numFmtId="0" fontId="8" fillId="5" borderId="56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left" vertical="center" wrapText="1"/>
    </xf>
    <xf numFmtId="0" fontId="9" fillId="5" borderId="19" xfId="0" applyFont="1" applyFill="1" applyBorder="1" applyAlignment="1" applyProtection="1">
      <alignment horizontal="center" vertical="center" wrapText="1"/>
      <protection locked="0"/>
    </xf>
    <xf numFmtId="0" fontId="6" fillId="4" borderId="40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14" fontId="8" fillId="5" borderId="3" xfId="2" applyNumberFormat="1" applyFont="1" applyFill="1" applyBorder="1" applyAlignment="1">
      <alignment horizontal="center" vertical="center" wrapText="1"/>
    </xf>
    <xf numFmtId="14" fontId="8" fillId="5" borderId="2" xfId="2" applyNumberFormat="1" applyFont="1" applyFill="1" applyBorder="1" applyAlignment="1">
      <alignment horizontal="center" vertical="center" wrapText="1"/>
    </xf>
    <xf numFmtId="44" fontId="8" fillId="5" borderId="2" xfId="2" applyFont="1" applyFill="1" applyBorder="1" applyAlignment="1">
      <alignment horizontal="center" vertical="center" wrapText="1"/>
    </xf>
    <xf numFmtId="14" fontId="8" fillId="5" borderId="3" xfId="0" applyNumberFormat="1" applyFont="1" applyFill="1" applyBorder="1" applyAlignment="1">
      <alignment horizontal="left" vertical="center" wrapText="1"/>
    </xf>
    <xf numFmtId="14" fontId="8" fillId="5" borderId="2" xfId="0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vertical="center" wrapText="1"/>
    </xf>
    <xf numFmtId="0" fontId="9" fillId="4" borderId="33" xfId="0" applyFont="1" applyFill="1" applyBorder="1" applyAlignment="1">
      <alignment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44" fontId="8" fillId="5" borderId="4" xfId="0" applyNumberFormat="1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44" fontId="8" fillId="3" borderId="0" xfId="2" applyFont="1" applyFill="1" applyAlignment="1">
      <alignment horizontal="center" vertical="center" wrapText="1"/>
    </xf>
    <xf numFmtId="0" fontId="8" fillId="0" borderId="43" xfId="0" applyFont="1" applyBorder="1" applyAlignment="1">
      <alignment horizontal="left" wrapText="1"/>
    </xf>
    <xf numFmtId="165" fontId="9" fillId="0" borderId="43" xfId="1" applyNumberFormat="1" applyFont="1" applyBorder="1" applyAlignment="1">
      <alignment horizontal="center" vertical="center" wrapText="1"/>
    </xf>
    <xf numFmtId="165" fontId="9" fillId="5" borderId="43" xfId="0" applyNumberFormat="1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right"/>
    </xf>
    <xf numFmtId="165" fontId="9" fillId="8" borderId="45" xfId="1" applyNumberFormat="1" applyFont="1" applyFill="1" applyBorder="1" applyAlignment="1">
      <alignment horizontal="center" vertical="center" wrapText="1"/>
    </xf>
    <xf numFmtId="165" fontId="9" fillId="8" borderId="46" xfId="1" applyNumberFormat="1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164" fontId="16" fillId="4" borderId="31" xfId="1" applyFont="1" applyFill="1" applyBorder="1" applyAlignment="1">
      <alignment horizontal="center" vertical="center" wrapText="1"/>
    </xf>
    <xf numFmtId="164" fontId="16" fillId="4" borderId="12" xfId="1" applyFont="1" applyFill="1" applyBorder="1" applyAlignment="1">
      <alignment horizontal="center" vertical="center" wrapText="1"/>
    </xf>
    <xf numFmtId="164" fontId="9" fillId="4" borderId="31" xfId="1" applyFont="1" applyFill="1" applyBorder="1" applyAlignment="1">
      <alignment vertical="center" wrapText="1"/>
    </xf>
    <xf numFmtId="164" fontId="9" fillId="4" borderId="12" xfId="1" applyFont="1" applyFill="1" applyBorder="1" applyAlignment="1">
      <alignment vertical="center" wrapText="1"/>
    </xf>
    <xf numFmtId="164" fontId="16" fillId="4" borderId="31" xfId="1" applyFont="1" applyFill="1" applyBorder="1" applyAlignment="1">
      <alignment vertical="center" wrapText="1"/>
    </xf>
    <xf numFmtId="164" fontId="16" fillId="4" borderId="12" xfId="1" applyFont="1" applyFill="1" applyBorder="1" applyAlignment="1">
      <alignment vertical="center" wrapText="1"/>
    </xf>
  </cellXfs>
  <cellStyles count="6">
    <cellStyle name="Dziesiętny" xfId="1" builtinId="3"/>
    <cellStyle name="Normalny" xfId="0" builtinId="0"/>
    <cellStyle name="Normalny 2" xfId="3" xr:uid="{00000000-0005-0000-0000-000002000000}"/>
    <cellStyle name="Procentowy" xfId="5" builtinId="5"/>
    <cellStyle name="Walutowy" xfId="2" builtinId="4"/>
    <cellStyle name="Walutowy 2" xfId="4" xr:uid="{00000000-0005-0000-0000-000005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outline="0">
        <top style="medium">
          <color indexed="64"/>
        </top>
      </border>
    </dxf>
  </dxfs>
  <tableStyles count="0" defaultTableStyle="TableStyleMedium2" defaultPivotStyle="PivotStyleLight16"/>
  <colors>
    <mruColors>
      <color rgb="FF0033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B1048576" totalsRowShown="0" tableBorderDxfId="7">
  <autoFilter ref="A1:B1048576" xr:uid="{00000000-0009-0000-0100-000001000000}"/>
  <tableColumns count="2">
    <tableColumn id="1" xr3:uid="{00000000-0010-0000-0000-000001000000}" name="NAZWA Organu"/>
    <tableColumn id="2" xr3:uid="{00000000-0010-0000-0000-000002000000}" name="REGON Szkoł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Tabela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15"/>
  <sheetViews>
    <sheetView tabSelected="1" topLeftCell="A1095" zoomScale="70" zoomScaleNormal="70" workbookViewId="0">
      <selection activeCell="G19" sqref="G19:K19"/>
    </sheetView>
  </sheetViews>
  <sheetFormatPr defaultColWidth="9" defaultRowHeight="15.5" x14ac:dyDescent="0.35"/>
  <cols>
    <col min="1" max="6" width="9" style="17"/>
    <col min="7" max="7" width="10.54296875" style="17" bestFit="1" customWidth="1"/>
    <col min="8" max="8" width="8.54296875" style="17" customWidth="1"/>
    <col min="9" max="9" width="6.7265625" style="17" customWidth="1"/>
    <col min="10" max="10" width="9.54296875" style="17" customWidth="1"/>
    <col min="11" max="11" width="15.54296875" style="17" customWidth="1"/>
    <col min="12" max="16384" width="9" style="17"/>
  </cols>
  <sheetData>
    <row r="1" spans="1:12" ht="30.75" customHeight="1" x14ac:dyDescent="0.35">
      <c r="A1" s="343" t="s">
        <v>885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2" ht="26.5" customHeight="1" thickBot="1" x14ac:dyDescent="0.4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2" ht="16" hidden="1" thickBot="1" x14ac:dyDescent="0.4"/>
    <row r="4" spans="1:12" ht="16.5" customHeight="1" thickTop="1" thickBot="1" x14ac:dyDescent="0.4">
      <c r="A4" s="365" t="s">
        <v>0</v>
      </c>
      <c r="B4" s="366"/>
      <c r="C4" s="366"/>
      <c r="D4" s="366"/>
      <c r="E4" s="366"/>
      <c r="F4" s="367"/>
      <c r="G4" s="360" t="s">
        <v>1</v>
      </c>
      <c r="H4" s="361"/>
      <c r="I4" s="361"/>
      <c r="J4" s="361"/>
      <c r="K4" s="362"/>
    </row>
    <row r="5" spans="1:12" ht="0.5" customHeight="1" thickBot="1" x14ac:dyDescent="0.4">
      <c r="A5" s="388"/>
      <c r="B5" s="389"/>
      <c r="C5" s="389"/>
      <c r="D5" s="389"/>
      <c r="E5" s="389"/>
      <c r="F5" s="389"/>
      <c r="G5" s="389"/>
      <c r="H5" s="389"/>
      <c r="I5" s="389"/>
      <c r="J5" s="389"/>
      <c r="K5" s="390"/>
    </row>
    <row r="6" spans="1:12" x14ac:dyDescent="0.35">
      <c r="A6" s="154" t="s">
        <v>878</v>
      </c>
      <c r="B6" s="155"/>
      <c r="C6" s="155"/>
      <c r="D6" s="155"/>
      <c r="E6" s="155"/>
      <c r="F6" s="156"/>
      <c r="G6" s="344"/>
      <c r="H6" s="345"/>
      <c r="I6" s="345"/>
      <c r="J6" s="345"/>
      <c r="K6" s="346"/>
    </row>
    <row r="7" spans="1:12" x14ac:dyDescent="0.35">
      <c r="A7" s="391"/>
      <c r="B7" s="392"/>
      <c r="C7" s="392"/>
      <c r="D7" s="392"/>
      <c r="E7" s="392"/>
      <c r="F7" s="393"/>
      <c r="G7" s="347"/>
      <c r="H7" s="348"/>
      <c r="I7" s="348"/>
      <c r="J7" s="348"/>
      <c r="K7" s="349"/>
    </row>
    <row r="8" spans="1:12" ht="16" thickBot="1" x14ac:dyDescent="0.4">
      <c r="A8" s="157"/>
      <c r="B8" s="158"/>
      <c r="C8" s="158"/>
      <c r="D8" s="158"/>
      <c r="E8" s="158"/>
      <c r="F8" s="159"/>
      <c r="G8" s="347"/>
      <c r="H8" s="348"/>
      <c r="I8" s="348"/>
      <c r="J8" s="348"/>
      <c r="K8" s="349"/>
    </row>
    <row r="9" spans="1:12" ht="14" hidden="1" customHeight="1" thickBot="1" x14ac:dyDescent="0.4">
      <c r="A9" s="325"/>
      <c r="B9" s="326"/>
      <c r="C9" s="18"/>
      <c r="D9" s="18"/>
      <c r="E9" s="18"/>
      <c r="F9" s="18"/>
      <c r="G9" s="18"/>
      <c r="H9" s="18"/>
      <c r="I9" s="18"/>
      <c r="J9" s="18"/>
      <c r="K9" s="141"/>
    </row>
    <row r="10" spans="1:12" ht="16" hidden="1" thickBot="1" x14ac:dyDescent="0.4">
      <c r="A10" s="325" t="s">
        <v>689</v>
      </c>
      <c r="B10" s="326"/>
      <c r="C10" s="326"/>
      <c r="D10" s="326"/>
      <c r="E10" s="326"/>
      <c r="F10" s="327"/>
      <c r="G10" s="374"/>
      <c r="H10" s="375"/>
      <c r="I10" s="375"/>
      <c r="J10" s="375"/>
      <c r="K10" s="376"/>
    </row>
    <row r="11" spans="1:12" x14ac:dyDescent="0.35">
      <c r="A11" s="154" t="s">
        <v>616</v>
      </c>
      <c r="B11" s="155"/>
      <c r="C11" s="155"/>
      <c r="D11" s="155"/>
      <c r="E11" s="155"/>
      <c r="F11" s="156"/>
      <c r="G11" s="350"/>
      <c r="H11" s="351"/>
      <c r="I11" s="351"/>
      <c r="J11" s="351"/>
      <c r="K11" s="351"/>
      <c r="L11" s="145"/>
    </row>
    <row r="12" spans="1:12" ht="19.5" customHeight="1" thickBot="1" x14ac:dyDescent="0.4">
      <c r="A12" s="377" t="s">
        <v>674</v>
      </c>
      <c r="B12" s="378"/>
      <c r="C12" s="378"/>
      <c r="D12" s="378"/>
      <c r="E12" s="378"/>
      <c r="F12" s="379"/>
      <c r="G12" s="352"/>
      <c r="H12" s="353"/>
      <c r="I12" s="353"/>
      <c r="J12" s="353"/>
      <c r="K12" s="353"/>
      <c r="L12" s="144"/>
    </row>
    <row r="13" spans="1:12" ht="26.5" customHeight="1" thickBot="1" x14ac:dyDescent="0.4">
      <c r="A13" s="325" t="s">
        <v>4</v>
      </c>
      <c r="B13" s="326"/>
      <c r="C13" s="326"/>
      <c r="D13" s="326"/>
      <c r="E13" s="326"/>
      <c r="F13" s="327"/>
      <c r="G13" s="328"/>
      <c r="H13" s="329"/>
      <c r="I13" s="329"/>
      <c r="J13" s="329"/>
      <c r="K13" s="359"/>
    </row>
    <row r="14" spans="1:12" ht="26" customHeight="1" thickBot="1" x14ac:dyDescent="0.4">
      <c r="A14" s="325" t="s">
        <v>5</v>
      </c>
      <c r="B14" s="326"/>
      <c r="C14" s="326"/>
      <c r="D14" s="326"/>
      <c r="E14" s="326"/>
      <c r="F14" s="327"/>
      <c r="G14" s="328"/>
      <c r="H14" s="329"/>
      <c r="I14" s="329"/>
      <c r="J14" s="329"/>
      <c r="K14" s="329"/>
      <c r="L14" s="144"/>
    </row>
    <row r="15" spans="1:12" ht="12" customHeight="1" x14ac:dyDescent="0.35">
      <c r="A15" s="154" t="s">
        <v>882</v>
      </c>
      <c r="B15" s="155"/>
      <c r="C15" s="155"/>
      <c r="D15" s="155"/>
      <c r="E15" s="155"/>
      <c r="F15" s="156"/>
      <c r="G15" s="394">
        <f>IFERROR(G178+G360+G543+G726+G908+G1090,"")</f>
        <v>0</v>
      </c>
      <c r="H15" s="395"/>
      <c r="I15" s="395"/>
      <c r="J15" s="395"/>
      <c r="K15" s="395"/>
      <c r="L15" s="144"/>
    </row>
    <row r="16" spans="1:12" ht="19" customHeight="1" thickBot="1" x14ac:dyDescent="0.4">
      <c r="A16" s="157"/>
      <c r="B16" s="158"/>
      <c r="C16" s="158"/>
      <c r="D16" s="158"/>
      <c r="E16" s="158"/>
      <c r="F16" s="159"/>
      <c r="G16" s="396"/>
      <c r="H16" s="397"/>
      <c r="I16" s="397"/>
      <c r="J16" s="397"/>
      <c r="K16" s="397"/>
      <c r="L16" s="144"/>
    </row>
    <row r="17" spans="1:12" ht="25.5" customHeight="1" thickBot="1" x14ac:dyDescent="0.4">
      <c r="A17" s="368" t="s">
        <v>883</v>
      </c>
      <c r="B17" s="369"/>
      <c r="C17" s="369"/>
      <c r="D17" s="369"/>
      <c r="E17" s="369"/>
      <c r="F17" s="370"/>
      <c r="G17" s="398">
        <f>IFERROR(G180+G362+G545+G728+G910+G1092,"")</f>
        <v>0</v>
      </c>
      <c r="H17" s="398"/>
      <c r="I17" s="398"/>
      <c r="J17" s="398"/>
      <c r="K17" s="398"/>
      <c r="L17" s="144"/>
    </row>
    <row r="18" spans="1:12" ht="33" customHeight="1" thickBot="1" x14ac:dyDescent="0.4">
      <c r="A18" s="368" t="s">
        <v>690</v>
      </c>
      <c r="B18" s="369"/>
      <c r="C18" s="369"/>
      <c r="D18" s="369"/>
      <c r="E18" s="369"/>
      <c r="F18" s="370"/>
      <c r="G18" s="398">
        <f>IFERROR(G15-G17,"")</f>
        <v>0</v>
      </c>
      <c r="H18" s="398"/>
      <c r="I18" s="398"/>
      <c r="J18" s="398"/>
      <c r="K18" s="398"/>
      <c r="L18" s="144"/>
    </row>
    <row r="19" spans="1:12" ht="34.5" customHeight="1" thickBot="1" x14ac:dyDescent="0.4">
      <c r="A19" s="368" t="s">
        <v>666</v>
      </c>
      <c r="B19" s="369"/>
      <c r="C19" s="369"/>
      <c r="D19" s="369"/>
      <c r="E19" s="369"/>
      <c r="F19" s="370"/>
      <c r="G19" s="399">
        <v>0</v>
      </c>
      <c r="H19" s="399"/>
      <c r="I19" s="399"/>
      <c r="J19" s="399"/>
      <c r="K19" s="399"/>
      <c r="L19" s="144"/>
    </row>
    <row r="20" spans="1:12" s="51" customFormat="1" ht="16" hidden="1" thickBot="1" x14ac:dyDescent="0.4">
      <c r="A20" s="371" t="s">
        <v>667</v>
      </c>
      <c r="B20" s="372"/>
      <c r="C20" s="372"/>
      <c r="D20" s="372"/>
      <c r="E20" s="372"/>
      <c r="F20" s="373"/>
      <c r="G20" s="400"/>
      <c r="H20" s="400"/>
      <c r="I20" s="400"/>
      <c r="J20" s="400"/>
      <c r="K20" s="401"/>
    </row>
    <row r="21" spans="1:12" ht="52" customHeight="1" thickBot="1" x14ac:dyDescent="0.4">
      <c r="A21" s="338" t="s">
        <v>668</v>
      </c>
      <c r="B21" s="339"/>
      <c r="C21" s="339"/>
      <c r="D21" s="339"/>
      <c r="E21" s="339"/>
      <c r="F21" s="340"/>
      <c r="G21" s="341">
        <v>0</v>
      </c>
      <c r="H21" s="341"/>
      <c r="I21" s="341"/>
      <c r="J21" s="341"/>
      <c r="K21" s="342"/>
    </row>
    <row r="22" spans="1:12" ht="22" customHeight="1" thickBot="1" x14ac:dyDescent="0.4">
      <c r="A22" s="382" t="s">
        <v>702</v>
      </c>
      <c r="B22" s="383"/>
      <c r="C22" s="383"/>
      <c r="D22" s="383"/>
      <c r="E22" s="383"/>
      <c r="F22" s="383"/>
      <c r="G22" s="383"/>
      <c r="H22" s="383"/>
      <c r="I22" s="383"/>
      <c r="J22" s="383"/>
      <c r="K22" s="384"/>
    </row>
    <row r="23" spans="1:12" ht="41" customHeight="1" thickBot="1" x14ac:dyDescent="0.4">
      <c r="A23" s="380"/>
      <c r="B23" s="381"/>
      <c r="C23" s="354"/>
      <c r="D23" s="355"/>
      <c r="E23" s="355"/>
      <c r="F23" s="356"/>
      <c r="G23" s="357"/>
      <c r="H23" s="357"/>
      <c r="I23" s="357"/>
      <c r="J23" s="357"/>
      <c r="K23" s="358"/>
    </row>
    <row r="24" spans="1:12" ht="18" hidden="1" customHeight="1" thickTop="1" thickBot="1" x14ac:dyDescent="0.4">
      <c r="A24" s="114"/>
      <c r="B24" s="115"/>
      <c r="C24" s="116"/>
      <c r="D24" s="116"/>
      <c r="E24" s="116"/>
      <c r="F24" s="116"/>
      <c r="G24" s="117"/>
      <c r="H24" s="117"/>
      <c r="I24" s="117"/>
      <c r="J24" s="117"/>
      <c r="K24" s="117"/>
    </row>
    <row r="25" spans="1:12" ht="23.5" customHeight="1" thickTop="1" thickBot="1" x14ac:dyDescent="0.4">
      <c r="A25" s="385" t="s">
        <v>655</v>
      </c>
      <c r="B25" s="386"/>
      <c r="C25" s="386"/>
      <c r="D25" s="386"/>
      <c r="E25" s="386"/>
      <c r="F25" s="386"/>
      <c r="G25" s="386"/>
      <c r="H25" s="386"/>
      <c r="I25" s="386"/>
      <c r="J25" s="386"/>
      <c r="K25" s="387"/>
    </row>
    <row r="26" spans="1:12" ht="30" customHeight="1" thickBot="1" x14ac:dyDescent="0.4">
      <c r="A26" s="330" t="s">
        <v>632</v>
      </c>
      <c r="B26" s="331"/>
      <c r="C26" s="331"/>
      <c r="D26" s="331"/>
      <c r="E26" s="332"/>
      <c r="F26" s="316"/>
      <c r="G26" s="317"/>
      <c r="H26" s="317"/>
      <c r="I26" s="317"/>
      <c r="J26" s="317"/>
      <c r="K26" s="318"/>
    </row>
    <row r="27" spans="1:12" ht="34" customHeight="1" thickBot="1" x14ac:dyDescent="0.4">
      <c r="A27" s="200" t="s">
        <v>633</v>
      </c>
      <c r="B27" s="201"/>
      <c r="C27" s="201"/>
      <c r="D27" s="201"/>
      <c r="E27" s="333"/>
      <c r="F27" s="319"/>
      <c r="G27" s="320"/>
      <c r="H27" s="320"/>
      <c r="I27" s="320"/>
      <c r="J27" s="320"/>
      <c r="K27" s="321"/>
    </row>
    <row r="28" spans="1:12" ht="12" customHeight="1" x14ac:dyDescent="0.35">
      <c r="A28" s="334"/>
      <c r="B28" s="335"/>
      <c r="C28" s="335"/>
      <c r="D28" s="108"/>
      <c r="E28" s="108"/>
      <c r="F28" s="108"/>
      <c r="G28" s="108"/>
      <c r="H28" s="108"/>
      <c r="I28" s="409">
        <v>0</v>
      </c>
      <c r="J28" s="410"/>
      <c r="K28" s="411"/>
    </row>
    <row r="29" spans="1:12" ht="10.5" customHeight="1" x14ac:dyDescent="0.35">
      <c r="A29" s="363" t="s">
        <v>663</v>
      </c>
      <c r="B29" s="364"/>
      <c r="C29" s="364"/>
      <c r="D29" s="364"/>
      <c r="E29" s="364"/>
      <c r="F29" s="364"/>
      <c r="G29" s="364"/>
      <c r="H29" s="364"/>
      <c r="I29" s="412"/>
      <c r="J29" s="413"/>
      <c r="K29" s="414"/>
    </row>
    <row r="30" spans="1:12" ht="9.5" customHeight="1" thickBot="1" x14ac:dyDescent="0.4">
      <c r="A30" s="336"/>
      <c r="B30" s="337"/>
      <c r="C30" s="337"/>
      <c r="D30" s="109"/>
      <c r="E30" s="109"/>
      <c r="F30" s="109"/>
      <c r="G30" s="109"/>
      <c r="H30" s="109"/>
      <c r="I30" s="415"/>
      <c r="J30" s="416"/>
      <c r="K30" s="417"/>
    </row>
    <row r="31" spans="1:12" ht="44" customHeight="1" thickBot="1" x14ac:dyDescent="0.4">
      <c r="A31" s="121" t="s">
        <v>703</v>
      </c>
      <c r="B31" s="33"/>
      <c r="C31" s="33"/>
      <c r="D31" s="33"/>
      <c r="E31" s="33"/>
      <c r="F31" s="33"/>
      <c r="G31" s="322"/>
      <c r="H31" s="323"/>
      <c r="I31" s="323"/>
      <c r="J31" s="323"/>
      <c r="K31" s="324"/>
    </row>
    <row r="32" spans="1:12" ht="29" customHeight="1" thickBot="1" x14ac:dyDescent="0.4">
      <c r="A32" s="281" t="s">
        <v>704</v>
      </c>
      <c r="B32" s="282"/>
      <c r="C32" s="282"/>
      <c r="D32" s="282"/>
      <c r="E32" s="282"/>
      <c r="F32" s="282"/>
      <c r="G32" s="282"/>
      <c r="H32" s="282"/>
      <c r="I32" s="284"/>
      <c r="J32" s="284"/>
      <c r="K32" s="285"/>
    </row>
    <row r="33" spans="1:18" s="26" customFormat="1" ht="20" customHeight="1" thickBot="1" x14ac:dyDescent="0.4">
      <c r="A33" s="122"/>
      <c r="B33" s="118"/>
      <c r="C33" s="118"/>
      <c r="D33" s="118"/>
      <c r="E33" s="118"/>
      <c r="F33" s="118"/>
      <c r="G33" s="118"/>
      <c r="H33" s="118"/>
      <c r="I33" s="118"/>
      <c r="J33" s="118"/>
      <c r="K33" s="123"/>
    </row>
    <row r="34" spans="1:18" ht="23.5" customHeight="1" thickBot="1" x14ac:dyDescent="0.4">
      <c r="A34" s="286" t="s">
        <v>706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8"/>
    </row>
    <row r="35" spans="1:18" s="26" customFormat="1" ht="6" customHeight="1" thickBot="1" x14ac:dyDescent="0.4">
      <c r="A35" s="124"/>
      <c r="B35" s="41"/>
      <c r="C35" s="41"/>
      <c r="D35" s="41"/>
      <c r="E35" s="41"/>
      <c r="F35" s="41"/>
      <c r="G35" s="41"/>
      <c r="H35" s="41"/>
      <c r="I35" s="41"/>
      <c r="J35" s="41"/>
      <c r="K35" s="125"/>
    </row>
    <row r="36" spans="1:18" ht="21.5" customHeight="1" thickBot="1" x14ac:dyDescent="0.4">
      <c r="A36" s="276" t="s">
        <v>707</v>
      </c>
      <c r="B36" s="277"/>
      <c r="C36" s="277"/>
      <c r="D36" s="277"/>
      <c r="E36" s="277"/>
      <c r="F36" s="277"/>
      <c r="G36" s="42" t="e">
        <f>VLOOKUP(F$26,Arkusz4!B$2:O$55,6,0)</f>
        <v>#N/A</v>
      </c>
      <c r="H36" s="269" t="str">
        <f>IFERROR(IF(G36="T","OBJĘTE UMOWĄ","NIE DOTYCZY"),"")</f>
        <v/>
      </c>
      <c r="I36" s="269"/>
      <c r="J36" s="269"/>
      <c r="K36" s="270"/>
    </row>
    <row r="37" spans="1:18" ht="15.75" customHeight="1" x14ac:dyDescent="0.35">
      <c r="A37" s="278" t="s">
        <v>654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80"/>
      <c r="L37" s="19"/>
      <c r="M37" s="19"/>
      <c r="N37" s="19"/>
      <c r="O37" s="19"/>
      <c r="P37" s="19"/>
      <c r="Q37" s="19"/>
      <c r="R37" s="19"/>
    </row>
    <row r="38" spans="1:18" ht="32.25" customHeight="1" x14ac:dyDescent="0.35">
      <c r="A38" s="126" t="s">
        <v>649</v>
      </c>
      <c r="B38" s="274" t="s">
        <v>650</v>
      </c>
      <c r="C38" s="274"/>
      <c r="D38" s="274"/>
      <c r="E38" s="274"/>
      <c r="F38" s="274"/>
      <c r="G38" s="274"/>
      <c r="H38" s="274"/>
      <c r="I38" s="107" t="s">
        <v>651</v>
      </c>
      <c r="J38" s="107" t="s">
        <v>652</v>
      </c>
      <c r="K38" s="127" t="s">
        <v>658</v>
      </c>
      <c r="L38" s="19"/>
      <c r="M38" s="19"/>
      <c r="N38" s="19"/>
      <c r="O38" s="19"/>
      <c r="P38" s="19"/>
      <c r="Q38" s="19"/>
      <c r="R38" s="19"/>
    </row>
    <row r="39" spans="1:18" ht="15.75" customHeight="1" x14ac:dyDescent="0.35">
      <c r="A39" s="128"/>
      <c r="B39" s="289"/>
      <c r="C39" s="289"/>
      <c r="D39" s="289"/>
      <c r="E39" s="289"/>
      <c r="F39" s="289"/>
      <c r="G39" s="289"/>
      <c r="H39" s="289"/>
      <c r="I39" s="105"/>
      <c r="J39" s="106"/>
      <c r="K39" s="129"/>
      <c r="L39" s="19"/>
      <c r="M39" s="19"/>
      <c r="N39" s="19"/>
      <c r="O39" s="19"/>
      <c r="P39" s="19"/>
      <c r="Q39" s="19"/>
      <c r="R39" s="19"/>
    </row>
    <row r="40" spans="1:18" ht="15.75" customHeight="1" x14ac:dyDescent="0.35">
      <c r="A40" s="128"/>
      <c r="B40" s="289"/>
      <c r="C40" s="289"/>
      <c r="D40" s="289"/>
      <c r="E40" s="289"/>
      <c r="F40" s="289"/>
      <c r="G40" s="289"/>
      <c r="H40" s="289"/>
      <c r="I40" s="105"/>
      <c r="J40" s="106"/>
      <c r="K40" s="129"/>
      <c r="L40" s="19"/>
      <c r="M40" s="19"/>
      <c r="N40" s="19"/>
      <c r="O40" s="19"/>
      <c r="P40" s="19"/>
      <c r="Q40" s="19"/>
      <c r="R40" s="19"/>
    </row>
    <row r="41" spans="1:18" ht="15.75" customHeight="1" x14ac:dyDescent="0.35">
      <c r="A41" s="128"/>
      <c r="B41" s="289"/>
      <c r="C41" s="289"/>
      <c r="D41" s="289"/>
      <c r="E41" s="289"/>
      <c r="F41" s="289"/>
      <c r="G41" s="289"/>
      <c r="H41" s="289"/>
      <c r="I41" s="105"/>
      <c r="J41" s="106"/>
      <c r="K41" s="129"/>
      <c r="L41" s="19"/>
      <c r="M41" s="19"/>
      <c r="N41" s="19"/>
      <c r="O41" s="19"/>
      <c r="P41" s="19"/>
      <c r="Q41" s="19"/>
      <c r="R41" s="19"/>
    </row>
    <row r="42" spans="1:18" ht="15.75" customHeight="1" x14ac:dyDescent="0.35">
      <c r="A42" s="128"/>
      <c r="B42" s="289"/>
      <c r="C42" s="289"/>
      <c r="D42" s="289"/>
      <c r="E42" s="289"/>
      <c r="F42" s="289"/>
      <c r="G42" s="289"/>
      <c r="H42" s="289"/>
      <c r="I42" s="105"/>
      <c r="J42" s="106"/>
      <c r="K42" s="129"/>
      <c r="L42" s="19"/>
      <c r="M42" s="19"/>
      <c r="N42" s="19"/>
      <c r="O42" s="19"/>
      <c r="P42" s="19"/>
      <c r="Q42" s="19"/>
      <c r="R42" s="19"/>
    </row>
    <row r="43" spans="1:18" ht="15.75" customHeight="1" x14ac:dyDescent="0.35">
      <c r="A43" s="128"/>
      <c r="B43" s="289"/>
      <c r="C43" s="289"/>
      <c r="D43" s="289"/>
      <c r="E43" s="289"/>
      <c r="F43" s="289"/>
      <c r="G43" s="289"/>
      <c r="H43" s="289"/>
      <c r="I43" s="105"/>
      <c r="J43" s="106"/>
      <c r="K43" s="129"/>
      <c r="L43" s="19"/>
      <c r="M43" s="19"/>
      <c r="N43" s="19"/>
      <c r="O43" s="19"/>
      <c r="P43" s="19"/>
      <c r="Q43" s="19"/>
      <c r="R43" s="19"/>
    </row>
    <row r="44" spans="1:18" ht="15.75" customHeight="1" x14ac:dyDescent="0.35">
      <c r="A44" s="128"/>
      <c r="B44" s="289"/>
      <c r="C44" s="289"/>
      <c r="D44" s="289"/>
      <c r="E44" s="289"/>
      <c r="F44" s="289"/>
      <c r="G44" s="289"/>
      <c r="H44" s="289"/>
      <c r="I44" s="105"/>
      <c r="J44" s="106"/>
      <c r="K44" s="129"/>
      <c r="L44" s="19"/>
      <c r="M44" s="19"/>
      <c r="N44" s="19"/>
      <c r="O44" s="19"/>
      <c r="P44" s="19"/>
      <c r="Q44" s="19"/>
      <c r="R44" s="19"/>
    </row>
    <row r="45" spans="1:18" ht="15.75" customHeight="1" x14ac:dyDescent="0.35">
      <c r="A45" s="128"/>
      <c r="B45" s="289"/>
      <c r="C45" s="289"/>
      <c r="D45" s="289"/>
      <c r="E45" s="289"/>
      <c r="F45" s="289"/>
      <c r="G45" s="289"/>
      <c r="H45" s="289"/>
      <c r="I45" s="105"/>
      <c r="J45" s="106"/>
      <c r="K45" s="129"/>
      <c r="L45" s="19"/>
      <c r="M45" s="19"/>
      <c r="N45" s="19"/>
      <c r="O45" s="19"/>
      <c r="P45" s="19"/>
      <c r="Q45" s="19"/>
      <c r="R45" s="19"/>
    </row>
    <row r="46" spans="1:18" ht="15.75" customHeight="1" x14ac:dyDescent="0.35">
      <c r="A46" s="128"/>
      <c r="B46" s="289"/>
      <c r="C46" s="289"/>
      <c r="D46" s="289"/>
      <c r="E46" s="289"/>
      <c r="F46" s="289"/>
      <c r="G46" s="289"/>
      <c r="H46" s="289"/>
      <c r="I46" s="105"/>
      <c r="J46" s="106"/>
      <c r="K46" s="129"/>
      <c r="L46" s="19"/>
      <c r="M46" s="19"/>
      <c r="N46" s="19"/>
      <c r="O46" s="19"/>
      <c r="P46" s="19"/>
      <c r="Q46" s="19"/>
      <c r="R46" s="19"/>
    </row>
    <row r="47" spans="1:18" ht="15.75" customHeight="1" x14ac:dyDescent="0.35">
      <c r="A47" s="293" t="s">
        <v>656</v>
      </c>
      <c r="B47" s="294"/>
      <c r="C47" s="294"/>
      <c r="D47" s="294"/>
      <c r="E47" s="294"/>
      <c r="F47" s="294"/>
      <c r="G47" s="294"/>
      <c r="H47" s="294"/>
      <c r="I47" s="294"/>
      <c r="J47" s="294"/>
      <c r="K47" s="150">
        <f>SUM(K39:K46)</f>
        <v>0</v>
      </c>
      <c r="L47" s="19"/>
      <c r="M47" s="19"/>
      <c r="N47" s="19"/>
      <c r="O47" s="19"/>
      <c r="P47" s="19"/>
      <c r="Q47" s="19"/>
      <c r="R47" s="19"/>
    </row>
    <row r="48" spans="1:18" ht="15.75" customHeight="1" thickBot="1" x14ac:dyDescent="0.4">
      <c r="A48" s="264" t="s">
        <v>653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6"/>
      <c r="L48" s="19"/>
      <c r="M48" s="19"/>
      <c r="N48" s="19"/>
      <c r="O48" s="19"/>
      <c r="P48" s="19"/>
      <c r="Q48" s="19"/>
      <c r="R48" s="19"/>
    </row>
    <row r="49" spans="1:18" ht="15.75" customHeight="1" thickBot="1" x14ac:dyDescent="0.4">
      <c r="A49" s="130"/>
      <c r="B49" s="20"/>
      <c r="C49" s="20"/>
      <c r="D49" s="20"/>
      <c r="E49" s="20"/>
      <c r="F49" s="20"/>
      <c r="G49" s="20"/>
      <c r="H49" s="20"/>
      <c r="I49" s="20"/>
      <c r="J49" s="20"/>
      <c r="K49" s="131"/>
      <c r="L49" s="19"/>
      <c r="M49" s="19"/>
      <c r="N49" s="19"/>
      <c r="O49" s="19"/>
      <c r="P49" s="19"/>
      <c r="Q49" s="19"/>
      <c r="R49" s="19"/>
    </row>
    <row r="50" spans="1:18" ht="33" customHeight="1" thickBot="1" x14ac:dyDescent="0.4">
      <c r="A50" s="276" t="s">
        <v>709</v>
      </c>
      <c r="B50" s="290"/>
      <c r="C50" s="290"/>
      <c r="D50" s="290"/>
      <c r="E50" s="290"/>
      <c r="F50" s="290"/>
      <c r="G50" s="42" t="e">
        <f>VLOOKUP(F$26,Arkusz4!B$2:O$55,7,0)</f>
        <v>#N/A</v>
      </c>
      <c r="H50" s="269" t="str">
        <f>IFERROR(IF(G50="T","OBJĘTE UMOWĄ","NIE DOTYCZY"),"")</f>
        <v/>
      </c>
      <c r="I50" s="269"/>
      <c r="J50" s="269"/>
      <c r="K50" s="270"/>
    </row>
    <row r="51" spans="1:18" ht="15.75" customHeight="1" x14ac:dyDescent="0.35">
      <c r="A51" s="278" t="s">
        <v>648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80"/>
    </row>
    <row r="52" spans="1:18" ht="31" x14ac:dyDescent="0.35">
      <c r="A52" s="126" t="s">
        <v>649</v>
      </c>
      <c r="B52" s="274" t="s">
        <v>650</v>
      </c>
      <c r="C52" s="274"/>
      <c r="D52" s="274"/>
      <c r="E52" s="274"/>
      <c r="F52" s="274"/>
      <c r="G52" s="274"/>
      <c r="H52" s="274"/>
      <c r="I52" s="107" t="s">
        <v>651</v>
      </c>
      <c r="J52" s="107" t="s">
        <v>652</v>
      </c>
      <c r="K52" s="127" t="s">
        <v>658</v>
      </c>
    </row>
    <row r="53" spans="1:18" ht="15.75" customHeight="1" x14ac:dyDescent="0.35">
      <c r="A53" s="128"/>
      <c r="B53" s="263"/>
      <c r="C53" s="263"/>
      <c r="D53" s="263"/>
      <c r="E53" s="263"/>
      <c r="F53" s="263"/>
      <c r="G53" s="263"/>
      <c r="H53" s="263"/>
      <c r="I53" s="105"/>
      <c r="J53" s="106"/>
      <c r="K53" s="129"/>
    </row>
    <row r="54" spans="1:18" ht="15.75" customHeight="1" x14ac:dyDescent="0.35">
      <c r="A54" s="128"/>
      <c r="B54" s="263"/>
      <c r="C54" s="263"/>
      <c r="D54" s="263"/>
      <c r="E54" s="263"/>
      <c r="F54" s="263"/>
      <c r="G54" s="263"/>
      <c r="H54" s="263"/>
      <c r="I54" s="105"/>
      <c r="J54" s="106"/>
      <c r="K54" s="129"/>
    </row>
    <row r="55" spans="1:18" ht="15.75" customHeight="1" x14ac:dyDescent="0.35">
      <c r="A55" s="128"/>
      <c r="B55" s="263"/>
      <c r="C55" s="263"/>
      <c r="D55" s="263"/>
      <c r="E55" s="263"/>
      <c r="F55" s="263"/>
      <c r="G55" s="263"/>
      <c r="H55" s="263"/>
      <c r="I55" s="105"/>
      <c r="J55" s="106"/>
      <c r="K55" s="129"/>
    </row>
    <row r="56" spans="1:18" ht="15.75" customHeight="1" x14ac:dyDescent="0.35">
      <c r="A56" s="128"/>
      <c r="B56" s="263"/>
      <c r="C56" s="263"/>
      <c r="D56" s="263"/>
      <c r="E56" s="263"/>
      <c r="F56" s="263"/>
      <c r="G56" s="263"/>
      <c r="H56" s="263"/>
      <c r="I56" s="105"/>
      <c r="J56" s="106"/>
      <c r="K56" s="129"/>
    </row>
    <row r="57" spans="1:18" ht="15.75" customHeight="1" x14ac:dyDescent="0.35">
      <c r="A57" s="128"/>
      <c r="B57" s="263"/>
      <c r="C57" s="263"/>
      <c r="D57" s="263"/>
      <c r="E57" s="263"/>
      <c r="F57" s="263"/>
      <c r="G57" s="263"/>
      <c r="H57" s="263"/>
      <c r="I57" s="105"/>
      <c r="J57" s="106"/>
      <c r="K57" s="129"/>
    </row>
    <row r="58" spans="1:18" ht="15.75" customHeight="1" x14ac:dyDescent="0.35">
      <c r="A58" s="128"/>
      <c r="B58" s="263"/>
      <c r="C58" s="263"/>
      <c r="D58" s="263"/>
      <c r="E58" s="263"/>
      <c r="F58" s="263"/>
      <c r="G58" s="263"/>
      <c r="H58" s="263"/>
      <c r="I58" s="105"/>
      <c r="J58" s="106"/>
      <c r="K58" s="129"/>
    </row>
    <row r="59" spans="1:18" ht="15.75" customHeight="1" x14ac:dyDescent="0.35">
      <c r="A59" s="128"/>
      <c r="B59" s="263"/>
      <c r="C59" s="263"/>
      <c r="D59" s="263"/>
      <c r="E59" s="263"/>
      <c r="F59" s="263"/>
      <c r="G59" s="263"/>
      <c r="H59" s="263"/>
      <c r="I59" s="105"/>
      <c r="J59" s="106"/>
      <c r="K59" s="129"/>
    </row>
    <row r="60" spans="1:18" ht="15.75" customHeight="1" x14ac:dyDescent="0.35">
      <c r="A60" s="128"/>
      <c r="B60" s="263"/>
      <c r="C60" s="263"/>
      <c r="D60" s="263"/>
      <c r="E60" s="263"/>
      <c r="F60" s="263"/>
      <c r="G60" s="263"/>
      <c r="H60" s="263"/>
      <c r="I60" s="105"/>
      <c r="J60" s="106"/>
      <c r="K60" s="129"/>
    </row>
    <row r="61" spans="1:18" ht="15.75" customHeight="1" x14ac:dyDescent="0.35">
      <c r="A61" s="293" t="s">
        <v>656</v>
      </c>
      <c r="B61" s="294"/>
      <c r="C61" s="294"/>
      <c r="D61" s="294"/>
      <c r="E61" s="294"/>
      <c r="F61" s="294"/>
      <c r="G61" s="294"/>
      <c r="H61" s="294"/>
      <c r="I61" s="294"/>
      <c r="J61" s="295"/>
      <c r="K61" s="150">
        <f>SUM(K53:K60)</f>
        <v>0</v>
      </c>
    </row>
    <row r="62" spans="1:18" ht="15.75" customHeight="1" thickBot="1" x14ac:dyDescent="0.4">
      <c r="A62" s="264" t="s">
        <v>653</v>
      </c>
      <c r="B62" s="265"/>
      <c r="C62" s="265"/>
      <c r="D62" s="265"/>
      <c r="E62" s="265"/>
      <c r="F62" s="265"/>
      <c r="G62" s="265"/>
      <c r="H62" s="265"/>
      <c r="I62" s="265"/>
      <c r="J62" s="265"/>
      <c r="K62" s="266"/>
    </row>
    <row r="63" spans="1:18" ht="15.75" customHeight="1" thickBot="1" x14ac:dyDescent="0.4">
      <c r="A63" s="130"/>
      <c r="B63" s="20"/>
      <c r="C63" s="20"/>
      <c r="D63" s="20"/>
      <c r="E63" s="20"/>
      <c r="F63" s="20"/>
      <c r="G63" s="20"/>
      <c r="H63" s="20"/>
      <c r="I63" s="20"/>
      <c r="J63" s="20"/>
      <c r="K63" s="131"/>
    </row>
    <row r="64" spans="1:18" ht="26.5" customHeight="1" thickBot="1" x14ac:dyDescent="0.4">
      <c r="A64" s="267" t="s">
        <v>708</v>
      </c>
      <c r="B64" s="268"/>
      <c r="C64" s="268"/>
      <c r="D64" s="268"/>
      <c r="E64" s="268"/>
      <c r="F64" s="268"/>
      <c r="G64" s="42" t="e">
        <f>VLOOKUP(F$26,Arkusz4!B$2:O$55,8,0)</f>
        <v>#N/A</v>
      </c>
      <c r="H64" s="269" t="str">
        <f>IFERROR(IF(G64="T","OBJĘTE UMOWĄ","NIE DOTYCZY"),"")</f>
        <v/>
      </c>
      <c r="I64" s="269"/>
      <c r="J64" s="269"/>
      <c r="K64" s="270"/>
    </row>
    <row r="65" spans="1:11" ht="15.75" customHeight="1" x14ac:dyDescent="0.35">
      <c r="A65" s="271" t="s">
        <v>648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3"/>
    </row>
    <row r="66" spans="1:11" ht="31" x14ac:dyDescent="0.35">
      <c r="A66" s="126" t="s">
        <v>649</v>
      </c>
      <c r="B66" s="274" t="s">
        <v>650</v>
      </c>
      <c r="C66" s="274"/>
      <c r="D66" s="274"/>
      <c r="E66" s="274"/>
      <c r="F66" s="274"/>
      <c r="G66" s="274"/>
      <c r="H66" s="274"/>
      <c r="I66" s="107" t="s">
        <v>651</v>
      </c>
      <c r="J66" s="107" t="s">
        <v>652</v>
      </c>
      <c r="K66" s="127" t="s">
        <v>658</v>
      </c>
    </row>
    <row r="67" spans="1:11" ht="15.75" customHeight="1" x14ac:dyDescent="0.35">
      <c r="A67" s="128"/>
      <c r="B67" s="263"/>
      <c r="C67" s="263"/>
      <c r="D67" s="263"/>
      <c r="E67" s="263"/>
      <c r="F67" s="263"/>
      <c r="G67" s="263"/>
      <c r="H67" s="263"/>
      <c r="I67" s="105"/>
      <c r="J67" s="106"/>
      <c r="K67" s="129"/>
    </row>
    <row r="68" spans="1:11" ht="15.75" customHeight="1" x14ac:dyDescent="0.35">
      <c r="A68" s="128"/>
      <c r="B68" s="263"/>
      <c r="C68" s="263"/>
      <c r="D68" s="263"/>
      <c r="E68" s="263"/>
      <c r="F68" s="263"/>
      <c r="G68" s="263"/>
      <c r="H68" s="263"/>
      <c r="I68" s="105"/>
      <c r="J68" s="106"/>
      <c r="K68" s="129"/>
    </row>
    <row r="69" spans="1:11" ht="15.75" customHeight="1" x14ac:dyDescent="0.35">
      <c r="A69" s="128"/>
      <c r="B69" s="263"/>
      <c r="C69" s="263"/>
      <c r="D69" s="263"/>
      <c r="E69" s="263"/>
      <c r="F69" s="263"/>
      <c r="G69" s="263"/>
      <c r="H69" s="263"/>
      <c r="I69" s="105"/>
      <c r="J69" s="106"/>
      <c r="K69" s="129"/>
    </row>
    <row r="70" spans="1:11" ht="15.75" customHeight="1" x14ac:dyDescent="0.35">
      <c r="A70" s="128"/>
      <c r="B70" s="263"/>
      <c r="C70" s="263"/>
      <c r="D70" s="263"/>
      <c r="E70" s="263"/>
      <c r="F70" s="263"/>
      <c r="G70" s="263"/>
      <c r="H70" s="263"/>
      <c r="I70" s="105"/>
      <c r="J70" s="106"/>
      <c r="K70" s="129"/>
    </row>
    <row r="71" spans="1:11" ht="15.75" customHeight="1" x14ac:dyDescent="0.35">
      <c r="A71" s="128"/>
      <c r="B71" s="263"/>
      <c r="C71" s="263"/>
      <c r="D71" s="263"/>
      <c r="E71" s="263"/>
      <c r="F71" s="263"/>
      <c r="G71" s="263"/>
      <c r="H71" s="263"/>
      <c r="I71" s="105"/>
      <c r="J71" s="106"/>
      <c r="K71" s="129"/>
    </row>
    <row r="72" spans="1:11" ht="15.75" customHeight="1" x14ac:dyDescent="0.35">
      <c r="A72" s="128"/>
      <c r="B72" s="263"/>
      <c r="C72" s="263"/>
      <c r="D72" s="263"/>
      <c r="E72" s="263"/>
      <c r="F72" s="263"/>
      <c r="G72" s="263"/>
      <c r="H72" s="263"/>
      <c r="I72" s="105"/>
      <c r="J72" s="106"/>
      <c r="K72" s="129"/>
    </row>
    <row r="73" spans="1:11" ht="15.75" customHeight="1" x14ac:dyDescent="0.35">
      <c r="A73" s="128"/>
      <c r="B73" s="263"/>
      <c r="C73" s="263"/>
      <c r="D73" s="263"/>
      <c r="E73" s="263"/>
      <c r="F73" s="263"/>
      <c r="G73" s="263"/>
      <c r="H73" s="263"/>
      <c r="I73" s="105"/>
      <c r="J73" s="106"/>
      <c r="K73" s="129"/>
    </row>
    <row r="74" spans="1:11" ht="15.75" customHeight="1" x14ac:dyDescent="0.35">
      <c r="A74" s="128"/>
      <c r="B74" s="263"/>
      <c r="C74" s="263"/>
      <c r="D74" s="263"/>
      <c r="E74" s="263"/>
      <c r="F74" s="263"/>
      <c r="G74" s="263"/>
      <c r="H74" s="263"/>
      <c r="I74" s="105"/>
      <c r="J74" s="106"/>
      <c r="K74" s="129"/>
    </row>
    <row r="75" spans="1:11" ht="15.75" customHeight="1" x14ac:dyDescent="0.35">
      <c r="A75" s="293" t="s">
        <v>656</v>
      </c>
      <c r="B75" s="294"/>
      <c r="C75" s="294"/>
      <c r="D75" s="294"/>
      <c r="E75" s="294"/>
      <c r="F75" s="294"/>
      <c r="G75" s="294"/>
      <c r="H75" s="294"/>
      <c r="I75" s="294"/>
      <c r="J75" s="295"/>
      <c r="K75" s="150">
        <f>SUM(K67:K74)</f>
        <v>0</v>
      </c>
    </row>
    <row r="76" spans="1:11" ht="15.75" customHeight="1" thickBot="1" x14ac:dyDescent="0.4">
      <c r="A76" s="264" t="s">
        <v>653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6"/>
    </row>
    <row r="77" spans="1:11" ht="15.75" customHeight="1" thickBot="1" x14ac:dyDescent="0.4">
      <c r="A77" s="130"/>
      <c r="B77" s="20"/>
      <c r="C77" s="20"/>
      <c r="D77" s="20"/>
      <c r="E77" s="20"/>
      <c r="F77" s="20"/>
      <c r="G77" s="20"/>
      <c r="H77" s="20"/>
      <c r="I77" s="20"/>
      <c r="J77" s="20"/>
      <c r="K77" s="131"/>
    </row>
    <row r="78" spans="1:11" ht="27.5" customHeight="1" thickBot="1" x14ac:dyDescent="0.4">
      <c r="A78" s="267" t="s">
        <v>710</v>
      </c>
      <c r="B78" s="268"/>
      <c r="C78" s="268"/>
      <c r="D78" s="268"/>
      <c r="E78" s="268"/>
      <c r="F78" s="268"/>
      <c r="G78" s="42" t="e">
        <f>VLOOKUP(F$26,Arkusz4!B$2:O$55,9,0)</f>
        <v>#N/A</v>
      </c>
      <c r="H78" s="269" t="str">
        <f>IFERROR(IF(G78="T","OBJĘTE UMOWĄ","NIE DOTYCZY"),"")</f>
        <v/>
      </c>
      <c r="I78" s="269"/>
      <c r="J78" s="269"/>
      <c r="K78" s="270"/>
    </row>
    <row r="79" spans="1:11" ht="15.75" customHeight="1" x14ac:dyDescent="0.35">
      <c r="A79" s="271" t="s">
        <v>648</v>
      </c>
      <c r="B79" s="272"/>
      <c r="C79" s="272"/>
      <c r="D79" s="272"/>
      <c r="E79" s="272"/>
      <c r="F79" s="272"/>
      <c r="G79" s="272"/>
      <c r="H79" s="272"/>
      <c r="I79" s="272"/>
      <c r="J79" s="272"/>
      <c r="K79" s="273"/>
    </row>
    <row r="80" spans="1:11" ht="31" x14ac:dyDescent="0.35">
      <c r="A80" s="126" t="s">
        <v>649</v>
      </c>
      <c r="B80" s="274" t="s">
        <v>650</v>
      </c>
      <c r="C80" s="274"/>
      <c r="D80" s="274"/>
      <c r="E80" s="274"/>
      <c r="F80" s="274"/>
      <c r="G80" s="274"/>
      <c r="H80" s="274"/>
      <c r="I80" s="107" t="s">
        <v>651</v>
      </c>
      <c r="J80" s="107" t="s">
        <v>652</v>
      </c>
      <c r="K80" s="127" t="s">
        <v>658</v>
      </c>
    </row>
    <row r="81" spans="1:11" ht="15.75" customHeight="1" x14ac:dyDescent="0.35">
      <c r="A81" s="128"/>
      <c r="B81" s="263"/>
      <c r="C81" s="263"/>
      <c r="D81" s="263"/>
      <c r="E81" s="263"/>
      <c r="F81" s="263"/>
      <c r="G81" s="263"/>
      <c r="H81" s="263"/>
      <c r="I81" s="105"/>
      <c r="J81" s="106"/>
      <c r="K81" s="129"/>
    </row>
    <row r="82" spans="1:11" ht="15.75" customHeight="1" x14ac:dyDescent="0.35">
      <c r="A82" s="128"/>
      <c r="B82" s="263"/>
      <c r="C82" s="263"/>
      <c r="D82" s="263"/>
      <c r="E82" s="263"/>
      <c r="F82" s="263"/>
      <c r="G82" s="263"/>
      <c r="H82" s="263"/>
      <c r="I82" s="105"/>
      <c r="J82" s="106"/>
      <c r="K82" s="129"/>
    </row>
    <row r="83" spans="1:11" ht="15.75" customHeight="1" x14ac:dyDescent="0.35">
      <c r="A83" s="128"/>
      <c r="B83" s="263"/>
      <c r="C83" s="263"/>
      <c r="D83" s="263"/>
      <c r="E83" s="263"/>
      <c r="F83" s="263"/>
      <c r="G83" s="263"/>
      <c r="H83" s="263"/>
      <c r="I83" s="105"/>
      <c r="J83" s="106"/>
      <c r="K83" s="129"/>
    </row>
    <row r="84" spans="1:11" ht="15.75" customHeight="1" x14ac:dyDescent="0.35">
      <c r="A84" s="128"/>
      <c r="B84" s="263"/>
      <c r="C84" s="263"/>
      <c r="D84" s="263"/>
      <c r="E84" s="263"/>
      <c r="F84" s="263"/>
      <c r="G84" s="263"/>
      <c r="H84" s="263"/>
      <c r="I84" s="105"/>
      <c r="J84" s="106"/>
      <c r="K84" s="129"/>
    </row>
    <row r="85" spans="1:11" ht="15.75" customHeight="1" x14ac:dyDescent="0.35">
      <c r="A85" s="128"/>
      <c r="B85" s="263"/>
      <c r="C85" s="263"/>
      <c r="D85" s="263"/>
      <c r="E85" s="263"/>
      <c r="F85" s="263"/>
      <c r="G85" s="263"/>
      <c r="H85" s="263"/>
      <c r="I85" s="105"/>
      <c r="J85" s="106"/>
      <c r="K85" s="129"/>
    </row>
    <row r="86" spans="1:11" ht="15.75" customHeight="1" x14ac:dyDescent="0.35">
      <c r="A86" s="128"/>
      <c r="B86" s="263"/>
      <c r="C86" s="263"/>
      <c r="D86" s="263"/>
      <c r="E86" s="263"/>
      <c r="F86" s="263"/>
      <c r="G86" s="263"/>
      <c r="H86" s="263"/>
      <c r="I86" s="105"/>
      <c r="J86" s="106"/>
      <c r="K86" s="129"/>
    </row>
    <row r="87" spans="1:11" ht="15.75" customHeight="1" x14ac:dyDescent="0.35">
      <c r="A87" s="128"/>
      <c r="B87" s="263"/>
      <c r="C87" s="263"/>
      <c r="D87" s="263"/>
      <c r="E87" s="263"/>
      <c r="F87" s="263"/>
      <c r="G87" s="263"/>
      <c r="H87" s="263"/>
      <c r="I87" s="105"/>
      <c r="J87" s="106"/>
      <c r="K87" s="129"/>
    </row>
    <row r="88" spans="1:11" ht="15.75" customHeight="1" x14ac:dyDescent="0.35">
      <c r="A88" s="128"/>
      <c r="B88" s="263"/>
      <c r="C88" s="263"/>
      <c r="D88" s="263"/>
      <c r="E88" s="263"/>
      <c r="F88" s="263"/>
      <c r="G88" s="263"/>
      <c r="H88" s="263"/>
      <c r="I88" s="105"/>
      <c r="J88" s="106"/>
      <c r="K88" s="129"/>
    </row>
    <row r="89" spans="1:11" ht="15.75" customHeight="1" x14ac:dyDescent="0.35">
      <c r="A89" s="293" t="s">
        <v>656</v>
      </c>
      <c r="B89" s="294"/>
      <c r="C89" s="294"/>
      <c r="D89" s="294"/>
      <c r="E89" s="294"/>
      <c r="F89" s="294"/>
      <c r="G89" s="294"/>
      <c r="H89" s="294"/>
      <c r="I89" s="294"/>
      <c r="J89" s="295"/>
      <c r="K89" s="150">
        <f>SUM(K81:K88)</f>
        <v>0</v>
      </c>
    </row>
    <row r="90" spans="1:11" ht="15.75" customHeight="1" thickBot="1" x14ac:dyDescent="0.4">
      <c r="A90" s="264" t="s">
        <v>653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6"/>
    </row>
    <row r="91" spans="1:11" ht="15.75" customHeight="1" thickBot="1" x14ac:dyDescent="0.4">
      <c r="A91" s="130"/>
      <c r="B91" s="20"/>
      <c r="C91" s="20"/>
      <c r="D91" s="20"/>
      <c r="E91" s="20"/>
      <c r="F91" s="20"/>
      <c r="G91" s="20"/>
      <c r="H91" s="20"/>
      <c r="I91" s="20"/>
      <c r="J91" s="20"/>
      <c r="K91" s="131"/>
    </row>
    <row r="92" spans="1:11" ht="25.5" customHeight="1" thickBot="1" x14ac:dyDescent="0.4">
      <c r="A92" s="267" t="s">
        <v>711</v>
      </c>
      <c r="B92" s="268"/>
      <c r="C92" s="268"/>
      <c r="D92" s="268"/>
      <c r="E92" s="268"/>
      <c r="F92" s="268"/>
      <c r="G92" s="42" t="e">
        <f>VLOOKUP(F$26,Arkusz4!B$2:O$55,10,0)</f>
        <v>#N/A</v>
      </c>
      <c r="H92" s="269" t="str">
        <f>IFERROR(IF(G92="T","OBJĘTE UMOWĄ","NIE DOTYCZY"),"")</f>
        <v/>
      </c>
      <c r="I92" s="269"/>
      <c r="J92" s="269"/>
      <c r="K92" s="270"/>
    </row>
    <row r="93" spans="1:11" ht="15.75" customHeight="1" x14ac:dyDescent="0.35">
      <c r="A93" s="271" t="s">
        <v>648</v>
      </c>
      <c r="B93" s="272"/>
      <c r="C93" s="272"/>
      <c r="D93" s="272"/>
      <c r="E93" s="272"/>
      <c r="F93" s="272"/>
      <c r="G93" s="272"/>
      <c r="H93" s="272"/>
      <c r="I93" s="272"/>
      <c r="J93" s="272"/>
      <c r="K93" s="273"/>
    </row>
    <row r="94" spans="1:11" ht="31" x14ac:dyDescent="0.35">
      <c r="A94" s="126" t="s">
        <v>649</v>
      </c>
      <c r="B94" s="274" t="s">
        <v>650</v>
      </c>
      <c r="C94" s="274"/>
      <c r="D94" s="274"/>
      <c r="E94" s="274"/>
      <c r="F94" s="274"/>
      <c r="G94" s="274"/>
      <c r="H94" s="274"/>
      <c r="I94" s="107" t="s">
        <v>651</v>
      </c>
      <c r="J94" s="107" t="s">
        <v>652</v>
      </c>
      <c r="K94" s="127" t="s">
        <v>658</v>
      </c>
    </row>
    <row r="95" spans="1:11" ht="15.75" customHeight="1" x14ac:dyDescent="0.35">
      <c r="A95" s="128"/>
      <c r="B95" s="263"/>
      <c r="C95" s="263"/>
      <c r="D95" s="263"/>
      <c r="E95" s="263"/>
      <c r="F95" s="263"/>
      <c r="G95" s="263"/>
      <c r="H95" s="263"/>
      <c r="I95" s="105"/>
      <c r="J95" s="106"/>
      <c r="K95" s="129"/>
    </row>
    <row r="96" spans="1:11" ht="15.75" customHeight="1" x14ac:dyDescent="0.35">
      <c r="A96" s="128"/>
      <c r="B96" s="263"/>
      <c r="C96" s="263"/>
      <c r="D96" s="263"/>
      <c r="E96" s="263"/>
      <c r="F96" s="263"/>
      <c r="G96" s="263"/>
      <c r="H96" s="263"/>
      <c r="I96" s="105"/>
      <c r="J96" s="106"/>
      <c r="K96" s="129"/>
    </row>
    <row r="97" spans="1:11" ht="15.75" customHeight="1" x14ac:dyDescent="0.35">
      <c r="A97" s="128"/>
      <c r="B97" s="263"/>
      <c r="C97" s="263"/>
      <c r="D97" s="263"/>
      <c r="E97" s="263"/>
      <c r="F97" s="263"/>
      <c r="G97" s="263"/>
      <c r="H97" s="263"/>
      <c r="I97" s="105"/>
      <c r="J97" s="106"/>
      <c r="K97" s="129"/>
    </row>
    <row r="98" spans="1:11" ht="15.75" customHeight="1" x14ac:dyDescent="0.35">
      <c r="A98" s="128"/>
      <c r="B98" s="263"/>
      <c r="C98" s="263"/>
      <c r="D98" s="263"/>
      <c r="E98" s="263"/>
      <c r="F98" s="263"/>
      <c r="G98" s="263"/>
      <c r="H98" s="263"/>
      <c r="I98" s="105"/>
      <c r="J98" s="106"/>
      <c r="K98" s="129"/>
    </row>
    <row r="99" spans="1:11" ht="15.75" customHeight="1" x14ac:dyDescent="0.35">
      <c r="A99" s="128"/>
      <c r="B99" s="263"/>
      <c r="C99" s="263"/>
      <c r="D99" s="263"/>
      <c r="E99" s="263"/>
      <c r="F99" s="263"/>
      <c r="G99" s="263"/>
      <c r="H99" s="263"/>
      <c r="I99" s="105"/>
      <c r="J99" s="106"/>
      <c r="K99" s="129"/>
    </row>
    <row r="100" spans="1:11" ht="15.75" customHeight="1" x14ac:dyDescent="0.35">
      <c r="A100" s="128"/>
      <c r="B100" s="263"/>
      <c r="C100" s="263"/>
      <c r="D100" s="263"/>
      <c r="E100" s="263"/>
      <c r="F100" s="263"/>
      <c r="G100" s="263"/>
      <c r="H100" s="263"/>
      <c r="I100" s="105"/>
      <c r="J100" s="106"/>
      <c r="K100" s="129"/>
    </row>
    <row r="101" spans="1:11" ht="15.75" customHeight="1" x14ac:dyDescent="0.35">
      <c r="A101" s="128"/>
      <c r="B101" s="263"/>
      <c r="C101" s="263"/>
      <c r="D101" s="263"/>
      <c r="E101" s="263"/>
      <c r="F101" s="263"/>
      <c r="G101" s="263"/>
      <c r="H101" s="263"/>
      <c r="I101" s="105"/>
      <c r="J101" s="106"/>
      <c r="K101" s="129"/>
    </row>
    <row r="102" spans="1:11" ht="15.75" customHeight="1" x14ac:dyDescent="0.35">
      <c r="A102" s="128"/>
      <c r="B102" s="263"/>
      <c r="C102" s="263"/>
      <c r="D102" s="263"/>
      <c r="E102" s="263"/>
      <c r="F102" s="263"/>
      <c r="G102" s="263"/>
      <c r="H102" s="263"/>
      <c r="I102" s="105"/>
      <c r="J102" s="106"/>
      <c r="K102" s="129"/>
    </row>
    <row r="103" spans="1:11" ht="15.75" customHeight="1" x14ac:dyDescent="0.35">
      <c r="A103" s="293" t="s">
        <v>656</v>
      </c>
      <c r="B103" s="294"/>
      <c r="C103" s="294"/>
      <c r="D103" s="294"/>
      <c r="E103" s="294"/>
      <c r="F103" s="294"/>
      <c r="G103" s="294"/>
      <c r="H103" s="294"/>
      <c r="I103" s="294"/>
      <c r="J103" s="295"/>
      <c r="K103" s="150">
        <f>SUM(K95:K102)</f>
        <v>0</v>
      </c>
    </row>
    <row r="104" spans="1:11" ht="15.75" customHeight="1" thickBot="1" x14ac:dyDescent="0.4">
      <c r="A104" s="264" t="s">
        <v>653</v>
      </c>
      <c r="B104" s="265"/>
      <c r="C104" s="265"/>
      <c r="D104" s="265"/>
      <c r="E104" s="265"/>
      <c r="F104" s="265"/>
      <c r="G104" s="265"/>
      <c r="H104" s="265"/>
      <c r="I104" s="265"/>
      <c r="J104" s="265"/>
      <c r="K104" s="266"/>
    </row>
    <row r="105" spans="1:11" ht="15.75" customHeight="1" thickBot="1" x14ac:dyDescent="0.4">
      <c r="A105" s="130"/>
      <c r="B105" s="20"/>
      <c r="C105" s="20"/>
      <c r="D105" s="20"/>
      <c r="E105" s="20"/>
      <c r="F105" s="20"/>
      <c r="G105" s="20"/>
      <c r="H105" s="20"/>
      <c r="I105" s="20"/>
      <c r="J105" s="20"/>
      <c r="K105" s="131"/>
    </row>
    <row r="106" spans="1:11" ht="26" customHeight="1" thickBot="1" x14ac:dyDescent="0.4">
      <c r="A106" s="267" t="s">
        <v>712</v>
      </c>
      <c r="B106" s="268"/>
      <c r="C106" s="268"/>
      <c r="D106" s="268"/>
      <c r="E106" s="268"/>
      <c r="F106" s="268"/>
      <c r="G106" s="42" t="e">
        <f>VLOOKUP(F$26,Arkusz4!B$2:O$55,11,0)</f>
        <v>#N/A</v>
      </c>
      <c r="H106" s="269" t="str">
        <f>IFERROR(IF(G106="T","OBJĘTE UMOWĄ","NIE DOTYCZY"),"")</f>
        <v/>
      </c>
      <c r="I106" s="269"/>
      <c r="J106" s="269"/>
      <c r="K106" s="270"/>
    </row>
    <row r="107" spans="1:11" ht="15.75" customHeight="1" x14ac:dyDescent="0.35">
      <c r="A107" s="271" t="s">
        <v>648</v>
      </c>
      <c r="B107" s="272"/>
      <c r="C107" s="272"/>
      <c r="D107" s="272"/>
      <c r="E107" s="272"/>
      <c r="F107" s="272"/>
      <c r="G107" s="272"/>
      <c r="H107" s="272"/>
      <c r="I107" s="272"/>
      <c r="J107" s="272"/>
      <c r="K107" s="273"/>
    </row>
    <row r="108" spans="1:11" ht="31" x14ac:dyDescent="0.35">
      <c r="A108" s="126" t="s">
        <v>649</v>
      </c>
      <c r="B108" s="274" t="s">
        <v>650</v>
      </c>
      <c r="C108" s="274"/>
      <c r="D108" s="274"/>
      <c r="E108" s="274"/>
      <c r="F108" s="274"/>
      <c r="G108" s="274"/>
      <c r="H108" s="274"/>
      <c r="I108" s="107" t="s">
        <v>651</v>
      </c>
      <c r="J108" s="107" t="s">
        <v>652</v>
      </c>
      <c r="K108" s="127" t="s">
        <v>658</v>
      </c>
    </row>
    <row r="109" spans="1:11" ht="15.75" customHeight="1" x14ac:dyDescent="0.35">
      <c r="A109" s="128"/>
      <c r="B109" s="263"/>
      <c r="C109" s="263"/>
      <c r="D109" s="263"/>
      <c r="E109" s="263"/>
      <c r="F109" s="263"/>
      <c r="G109" s="263"/>
      <c r="H109" s="263"/>
      <c r="I109" s="105"/>
      <c r="J109" s="106"/>
      <c r="K109" s="129"/>
    </row>
    <row r="110" spans="1:11" ht="15.75" customHeight="1" x14ac:dyDescent="0.35">
      <c r="A110" s="128"/>
      <c r="B110" s="263"/>
      <c r="C110" s="263"/>
      <c r="D110" s="263"/>
      <c r="E110" s="263"/>
      <c r="F110" s="263"/>
      <c r="G110" s="263"/>
      <c r="H110" s="263"/>
      <c r="I110" s="105"/>
      <c r="J110" s="106"/>
      <c r="K110" s="129"/>
    </row>
    <row r="111" spans="1:11" ht="15.75" customHeight="1" x14ac:dyDescent="0.35">
      <c r="A111" s="128"/>
      <c r="B111" s="263"/>
      <c r="C111" s="263"/>
      <c r="D111" s="263"/>
      <c r="E111" s="263"/>
      <c r="F111" s="263"/>
      <c r="G111" s="263"/>
      <c r="H111" s="263"/>
      <c r="I111" s="105"/>
      <c r="J111" s="106"/>
      <c r="K111" s="129"/>
    </row>
    <row r="112" spans="1:11" ht="15.75" customHeight="1" x14ac:dyDescent="0.35">
      <c r="A112" s="128"/>
      <c r="B112" s="263"/>
      <c r="C112" s="263"/>
      <c r="D112" s="263"/>
      <c r="E112" s="263"/>
      <c r="F112" s="263"/>
      <c r="G112" s="263"/>
      <c r="H112" s="263"/>
      <c r="I112" s="105"/>
      <c r="J112" s="106"/>
      <c r="K112" s="129"/>
    </row>
    <row r="113" spans="1:11" ht="15.75" customHeight="1" x14ac:dyDescent="0.35">
      <c r="A113" s="128"/>
      <c r="B113" s="263"/>
      <c r="C113" s="263"/>
      <c r="D113" s="263"/>
      <c r="E113" s="263"/>
      <c r="F113" s="263"/>
      <c r="G113" s="263"/>
      <c r="H113" s="263"/>
      <c r="I113" s="105"/>
      <c r="J113" s="106"/>
      <c r="K113" s="129"/>
    </row>
    <row r="114" spans="1:11" ht="15.75" customHeight="1" x14ac:dyDescent="0.35">
      <c r="A114" s="128"/>
      <c r="B114" s="263"/>
      <c r="C114" s="263"/>
      <c r="D114" s="263"/>
      <c r="E114" s="263"/>
      <c r="F114" s="263"/>
      <c r="G114" s="263"/>
      <c r="H114" s="263"/>
      <c r="I114" s="105"/>
      <c r="J114" s="106"/>
      <c r="K114" s="129"/>
    </row>
    <row r="115" spans="1:11" ht="15.75" customHeight="1" x14ac:dyDescent="0.35">
      <c r="A115" s="128"/>
      <c r="B115" s="263"/>
      <c r="C115" s="263"/>
      <c r="D115" s="263"/>
      <c r="E115" s="263"/>
      <c r="F115" s="263"/>
      <c r="G115" s="263"/>
      <c r="H115" s="263"/>
      <c r="I115" s="105"/>
      <c r="J115" s="106"/>
      <c r="K115" s="129"/>
    </row>
    <row r="116" spans="1:11" ht="15.75" customHeight="1" x14ac:dyDescent="0.35">
      <c r="A116" s="128"/>
      <c r="B116" s="263"/>
      <c r="C116" s="263"/>
      <c r="D116" s="263"/>
      <c r="E116" s="263"/>
      <c r="F116" s="263"/>
      <c r="G116" s="263"/>
      <c r="H116" s="263"/>
      <c r="I116" s="105"/>
      <c r="J116" s="106"/>
      <c r="K116" s="129"/>
    </row>
    <row r="117" spans="1:11" ht="15.75" customHeight="1" x14ac:dyDescent="0.35">
      <c r="A117" s="293" t="s">
        <v>656</v>
      </c>
      <c r="B117" s="294"/>
      <c r="C117" s="294"/>
      <c r="D117" s="294"/>
      <c r="E117" s="294"/>
      <c r="F117" s="294"/>
      <c r="G117" s="294"/>
      <c r="H117" s="294"/>
      <c r="I117" s="294"/>
      <c r="J117" s="295"/>
      <c r="K117" s="150">
        <f>SUM(K109:K116)</f>
        <v>0</v>
      </c>
    </row>
    <row r="118" spans="1:11" ht="15.75" customHeight="1" thickBot="1" x14ac:dyDescent="0.4">
      <c r="A118" s="264" t="s">
        <v>653</v>
      </c>
      <c r="B118" s="265"/>
      <c r="C118" s="265"/>
      <c r="D118" s="265"/>
      <c r="E118" s="265"/>
      <c r="F118" s="265"/>
      <c r="G118" s="265"/>
      <c r="H118" s="265"/>
      <c r="I118" s="265"/>
      <c r="J118" s="265"/>
      <c r="K118" s="266"/>
    </row>
    <row r="119" spans="1:11" ht="15.75" customHeight="1" thickBot="1" x14ac:dyDescent="0.4">
      <c r="A119" s="130"/>
      <c r="B119" s="20"/>
      <c r="C119" s="20"/>
      <c r="D119" s="20"/>
      <c r="E119" s="20"/>
      <c r="F119" s="20"/>
      <c r="G119" s="20"/>
      <c r="H119" s="20"/>
      <c r="I119" s="20"/>
      <c r="J119" s="20"/>
      <c r="K119" s="131"/>
    </row>
    <row r="120" spans="1:11" ht="24.5" customHeight="1" thickBot="1" x14ac:dyDescent="0.4">
      <c r="A120" s="276" t="s">
        <v>713</v>
      </c>
      <c r="B120" s="277"/>
      <c r="C120" s="277"/>
      <c r="D120" s="277"/>
      <c r="E120" s="277"/>
      <c r="F120" s="277"/>
      <c r="G120" s="42" t="e">
        <f>VLOOKUP(F$26,Arkusz4!B$2:O$55,12,0)</f>
        <v>#N/A</v>
      </c>
      <c r="H120" s="269" t="str">
        <f>IFERROR(IF(G120="T","OBJĘTE UMOWĄ","NIE DOTYCZY"),"")</f>
        <v/>
      </c>
      <c r="I120" s="269"/>
      <c r="J120" s="269"/>
      <c r="K120" s="270"/>
    </row>
    <row r="121" spans="1:11" ht="15.75" customHeight="1" x14ac:dyDescent="0.35">
      <c r="A121" s="271" t="s">
        <v>648</v>
      </c>
      <c r="B121" s="272"/>
      <c r="C121" s="272"/>
      <c r="D121" s="272"/>
      <c r="E121" s="272"/>
      <c r="F121" s="272"/>
      <c r="G121" s="272"/>
      <c r="H121" s="272"/>
      <c r="I121" s="272"/>
      <c r="J121" s="272"/>
      <c r="K121" s="273"/>
    </row>
    <row r="122" spans="1:11" ht="31" x14ac:dyDescent="0.35">
      <c r="A122" s="126" t="s">
        <v>649</v>
      </c>
      <c r="B122" s="274" t="s">
        <v>650</v>
      </c>
      <c r="C122" s="274"/>
      <c r="D122" s="274"/>
      <c r="E122" s="274"/>
      <c r="F122" s="274"/>
      <c r="G122" s="274"/>
      <c r="H122" s="274"/>
      <c r="I122" s="107" t="s">
        <v>651</v>
      </c>
      <c r="J122" s="107" t="s">
        <v>652</v>
      </c>
      <c r="K122" s="127" t="s">
        <v>658</v>
      </c>
    </row>
    <row r="123" spans="1:11" ht="15.75" customHeight="1" x14ac:dyDescent="0.35">
      <c r="A123" s="128"/>
      <c r="B123" s="263"/>
      <c r="C123" s="263"/>
      <c r="D123" s="263"/>
      <c r="E123" s="263"/>
      <c r="F123" s="263"/>
      <c r="G123" s="263"/>
      <c r="H123" s="263"/>
      <c r="I123" s="105"/>
      <c r="J123" s="106"/>
      <c r="K123" s="129"/>
    </row>
    <row r="124" spans="1:11" ht="15.75" customHeight="1" x14ac:dyDescent="0.35">
      <c r="A124" s="128"/>
      <c r="B124" s="263"/>
      <c r="C124" s="263"/>
      <c r="D124" s="263"/>
      <c r="E124" s="263"/>
      <c r="F124" s="263"/>
      <c r="G124" s="263"/>
      <c r="H124" s="263"/>
      <c r="I124" s="105"/>
      <c r="J124" s="106"/>
      <c r="K124" s="129"/>
    </row>
    <row r="125" spans="1:11" ht="15.75" customHeight="1" x14ac:dyDescent="0.35">
      <c r="A125" s="128"/>
      <c r="B125" s="263"/>
      <c r="C125" s="263"/>
      <c r="D125" s="263"/>
      <c r="E125" s="263"/>
      <c r="F125" s="263"/>
      <c r="G125" s="263"/>
      <c r="H125" s="263"/>
      <c r="I125" s="105"/>
      <c r="J125" s="106"/>
      <c r="K125" s="129"/>
    </row>
    <row r="126" spans="1:11" ht="15.75" customHeight="1" x14ac:dyDescent="0.35">
      <c r="A126" s="128"/>
      <c r="B126" s="263"/>
      <c r="C126" s="263"/>
      <c r="D126" s="263"/>
      <c r="E126" s="263"/>
      <c r="F126" s="263"/>
      <c r="G126" s="263"/>
      <c r="H126" s="263"/>
      <c r="I126" s="105"/>
      <c r="J126" s="106"/>
      <c r="K126" s="129"/>
    </row>
    <row r="127" spans="1:11" ht="15.75" customHeight="1" x14ac:dyDescent="0.35">
      <c r="A127" s="128"/>
      <c r="B127" s="263"/>
      <c r="C127" s="263"/>
      <c r="D127" s="263"/>
      <c r="E127" s="263"/>
      <c r="F127" s="263"/>
      <c r="G127" s="263"/>
      <c r="H127" s="263"/>
      <c r="I127" s="105"/>
      <c r="J127" s="106"/>
      <c r="K127" s="129"/>
    </row>
    <row r="128" spans="1:11" ht="15.75" customHeight="1" x14ac:dyDescent="0.35">
      <c r="A128" s="128"/>
      <c r="B128" s="263"/>
      <c r="C128" s="263"/>
      <c r="D128" s="263"/>
      <c r="E128" s="263"/>
      <c r="F128" s="263"/>
      <c r="G128" s="263"/>
      <c r="H128" s="263"/>
      <c r="I128" s="105"/>
      <c r="J128" s="106"/>
      <c r="K128" s="129"/>
    </row>
    <row r="129" spans="1:11" ht="15.75" customHeight="1" x14ac:dyDescent="0.35">
      <c r="A129" s="128"/>
      <c r="B129" s="263"/>
      <c r="C129" s="263"/>
      <c r="D129" s="263"/>
      <c r="E129" s="263"/>
      <c r="F129" s="263"/>
      <c r="G129" s="263"/>
      <c r="H129" s="263"/>
      <c r="I129" s="105"/>
      <c r="J129" s="106"/>
      <c r="K129" s="129"/>
    </row>
    <row r="130" spans="1:11" ht="15.75" customHeight="1" x14ac:dyDescent="0.35">
      <c r="A130" s="128"/>
      <c r="B130" s="263"/>
      <c r="C130" s="263"/>
      <c r="D130" s="263"/>
      <c r="E130" s="263"/>
      <c r="F130" s="263"/>
      <c r="G130" s="263"/>
      <c r="H130" s="263"/>
      <c r="I130" s="105"/>
      <c r="J130" s="106"/>
      <c r="K130" s="129"/>
    </row>
    <row r="131" spans="1:11" ht="15.75" customHeight="1" x14ac:dyDescent="0.35">
      <c r="A131" s="293" t="s">
        <v>656</v>
      </c>
      <c r="B131" s="294"/>
      <c r="C131" s="294"/>
      <c r="D131" s="294"/>
      <c r="E131" s="294"/>
      <c r="F131" s="294"/>
      <c r="G131" s="294"/>
      <c r="H131" s="294"/>
      <c r="I131" s="294"/>
      <c r="J131" s="295"/>
      <c r="K131" s="150">
        <f>SUM(K123:K130)</f>
        <v>0</v>
      </c>
    </row>
    <row r="132" spans="1:11" ht="15.75" customHeight="1" thickBot="1" x14ac:dyDescent="0.4">
      <c r="A132" s="264" t="s">
        <v>653</v>
      </c>
      <c r="B132" s="265"/>
      <c r="C132" s="265"/>
      <c r="D132" s="265"/>
      <c r="E132" s="265"/>
      <c r="F132" s="265"/>
      <c r="G132" s="265"/>
      <c r="H132" s="265"/>
      <c r="I132" s="265"/>
      <c r="J132" s="265"/>
      <c r="K132" s="266"/>
    </row>
    <row r="133" spans="1:11" ht="15.75" customHeight="1" thickBot="1" x14ac:dyDescent="0.4">
      <c r="A133" s="130"/>
      <c r="B133" s="20"/>
      <c r="C133" s="20"/>
      <c r="D133" s="20"/>
      <c r="E133" s="20"/>
      <c r="F133" s="20"/>
      <c r="G133" s="20"/>
      <c r="H133" s="20"/>
      <c r="I133" s="20"/>
      <c r="J133" s="20"/>
      <c r="K133" s="131"/>
    </row>
    <row r="134" spans="1:11" ht="28" customHeight="1" thickBot="1" x14ac:dyDescent="0.4">
      <c r="A134" s="267" t="s">
        <v>714</v>
      </c>
      <c r="B134" s="268"/>
      <c r="C134" s="268"/>
      <c r="D134" s="268"/>
      <c r="E134" s="268"/>
      <c r="F134" s="268"/>
      <c r="G134" s="42" t="e">
        <f>VLOOKUP(F$26,Arkusz4!B$2:O$55,13,0)</f>
        <v>#N/A</v>
      </c>
      <c r="H134" s="269" t="str">
        <f>IFERROR(IF(G134="T","OBJĘTE UMOWĄ","NIE DOTYCZY"),"")</f>
        <v/>
      </c>
      <c r="I134" s="269"/>
      <c r="J134" s="269"/>
      <c r="K134" s="270"/>
    </row>
    <row r="135" spans="1:11" ht="15.75" customHeight="1" x14ac:dyDescent="0.35">
      <c r="A135" s="271" t="s">
        <v>648</v>
      </c>
      <c r="B135" s="272"/>
      <c r="C135" s="272"/>
      <c r="D135" s="272"/>
      <c r="E135" s="272"/>
      <c r="F135" s="272"/>
      <c r="G135" s="272"/>
      <c r="H135" s="272"/>
      <c r="I135" s="272"/>
      <c r="J135" s="272"/>
      <c r="K135" s="273"/>
    </row>
    <row r="136" spans="1:11" ht="32.25" customHeight="1" x14ac:dyDescent="0.35">
      <c r="A136" s="126" t="s">
        <v>649</v>
      </c>
      <c r="B136" s="274" t="s">
        <v>650</v>
      </c>
      <c r="C136" s="274"/>
      <c r="D136" s="274"/>
      <c r="E136" s="274"/>
      <c r="F136" s="274"/>
      <c r="G136" s="274"/>
      <c r="H136" s="274"/>
      <c r="I136" s="107" t="s">
        <v>651</v>
      </c>
      <c r="J136" s="107" t="s">
        <v>652</v>
      </c>
      <c r="K136" s="127" t="s">
        <v>658</v>
      </c>
    </row>
    <row r="137" spans="1:11" ht="15.75" customHeight="1" x14ac:dyDescent="0.35">
      <c r="A137" s="128"/>
      <c r="B137" s="263"/>
      <c r="C137" s="263"/>
      <c r="D137" s="263"/>
      <c r="E137" s="263"/>
      <c r="F137" s="263"/>
      <c r="G137" s="263"/>
      <c r="H137" s="263"/>
      <c r="I137" s="105"/>
      <c r="J137" s="106"/>
      <c r="K137" s="129"/>
    </row>
    <row r="138" spans="1:11" ht="15.75" customHeight="1" x14ac:dyDescent="0.35">
      <c r="A138" s="128"/>
      <c r="B138" s="263"/>
      <c r="C138" s="263"/>
      <c r="D138" s="263"/>
      <c r="E138" s="263"/>
      <c r="F138" s="263"/>
      <c r="G138" s="263"/>
      <c r="H138" s="263"/>
      <c r="I138" s="105"/>
      <c r="J138" s="106"/>
      <c r="K138" s="129"/>
    </row>
    <row r="139" spans="1:11" ht="15.75" customHeight="1" x14ac:dyDescent="0.35">
      <c r="A139" s="128"/>
      <c r="B139" s="263"/>
      <c r="C139" s="263"/>
      <c r="D139" s="263"/>
      <c r="E139" s="263"/>
      <c r="F139" s="263"/>
      <c r="G139" s="263"/>
      <c r="H139" s="263"/>
      <c r="I139" s="105"/>
      <c r="J139" s="106"/>
      <c r="K139" s="129"/>
    </row>
    <row r="140" spans="1:11" ht="15.75" customHeight="1" x14ac:dyDescent="0.35">
      <c r="A140" s="128"/>
      <c r="B140" s="263"/>
      <c r="C140" s="263"/>
      <c r="D140" s="263"/>
      <c r="E140" s="263"/>
      <c r="F140" s="263"/>
      <c r="G140" s="263"/>
      <c r="H140" s="263"/>
      <c r="I140" s="105"/>
      <c r="J140" s="106"/>
      <c r="K140" s="129"/>
    </row>
    <row r="141" spans="1:11" ht="15.75" customHeight="1" x14ac:dyDescent="0.35">
      <c r="A141" s="128"/>
      <c r="B141" s="263"/>
      <c r="C141" s="263"/>
      <c r="D141" s="263"/>
      <c r="E141" s="263"/>
      <c r="F141" s="263"/>
      <c r="G141" s="263"/>
      <c r="H141" s="263"/>
      <c r="I141" s="105"/>
      <c r="J141" s="106"/>
      <c r="K141" s="129"/>
    </row>
    <row r="142" spans="1:11" ht="15.75" customHeight="1" x14ac:dyDescent="0.35">
      <c r="A142" s="128"/>
      <c r="B142" s="263"/>
      <c r="C142" s="263"/>
      <c r="D142" s="263"/>
      <c r="E142" s="263"/>
      <c r="F142" s="263"/>
      <c r="G142" s="263"/>
      <c r="H142" s="263"/>
      <c r="I142" s="105"/>
      <c r="J142" s="106"/>
      <c r="K142" s="129"/>
    </row>
    <row r="143" spans="1:11" ht="15.75" customHeight="1" x14ac:dyDescent="0.35">
      <c r="A143" s="128"/>
      <c r="B143" s="263"/>
      <c r="C143" s="263"/>
      <c r="D143" s="263"/>
      <c r="E143" s="263"/>
      <c r="F143" s="263"/>
      <c r="G143" s="263"/>
      <c r="H143" s="263"/>
      <c r="I143" s="105"/>
      <c r="J143" s="106"/>
      <c r="K143" s="129"/>
    </row>
    <row r="144" spans="1:11" ht="15.75" customHeight="1" x14ac:dyDescent="0.35">
      <c r="A144" s="128"/>
      <c r="B144" s="263"/>
      <c r="C144" s="263"/>
      <c r="D144" s="263"/>
      <c r="E144" s="263"/>
      <c r="F144" s="263"/>
      <c r="G144" s="263"/>
      <c r="H144" s="263"/>
      <c r="I144" s="105"/>
      <c r="J144" s="106"/>
      <c r="K144" s="129"/>
    </row>
    <row r="145" spans="1:11" ht="15.75" customHeight="1" x14ac:dyDescent="0.35">
      <c r="A145" s="293" t="s">
        <v>656</v>
      </c>
      <c r="B145" s="294"/>
      <c r="C145" s="294"/>
      <c r="D145" s="294"/>
      <c r="E145" s="294"/>
      <c r="F145" s="294"/>
      <c r="G145" s="294"/>
      <c r="H145" s="294"/>
      <c r="I145" s="294"/>
      <c r="J145" s="295"/>
      <c r="K145" s="150">
        <f>SUM(K137:K144)</f>
        <v>0</v>
      </c>
    </row>
    <row r="146" spans="1:11" ht="15.75" customHeight="1" thickBot="1" x14ac:dyDescent="0.4">
      <c r="A146" s="264" t="s">
        <v>653</v>
      </c>
      <c r="B146" s="265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1:11" ht="15.75" customHeight="1" thickBot="1" x14ac:dyDescent="0.4">
      <c r="A147" s="130"/>
      <c r="B147" s="20"/>
      <c r="C147" s="20"/>
      <c r="D147" s="20"/>
      <c r="E147" s="20"/>
      <c r="F147" s="20"/>
      <c r="G147" s="20"/>
      <c r="H147" s="20"/>
      <c r="I147" s="20"/>
      <c r="J147" s="20"/>
      <c r="K147" s="131"/>
    </row>
    <row r="148" spans="1:11" ht="34.5" customHeight="1" thickBot="1" x14ac:dyDescent="0.4">
      <c r="A148" s="267" t="s">
        <v>715</v>
      </c>
      <c r="B148" s="268"/>
      <c r="C148" s="268"/>
      <c r="D148" s="268"/>
      <c r="E148" s="268"/>
      <c r="F148" s="268"/>
      <c r="G148" s="42" t="e">
        <f>VLOOKUP(F$26,Arkusz4!B$2:O$55,14,0)</f>
        <v>#N/A</v>
      </c>
      <c r="H148" s="269" t="str">
        <f>IFERROR(IF(G148="T","OBJĘTE UMOWĄ","NIE DOTYCZY"),"")</f>
        <v/>
      </c>
      <c r="I148" s="269"/>
      <c r="J148" s="269"/>
      <c r="K148" s="270"/>
    </row>
    <row r="149" spans="1:11" ht="15.75" customHeight="1" x14ac:dyDescent="0.35">
      <c r="A149" s="271" t="s">
        <v>648</v>
      </c>
      <c r="B149" s="272"/>
      <c r="C149" s="272"/>
      <c r="D149" s="272"/>
      <c r="E149" s="272"/>
      <c r="F149" s="272"/>
      <c r="G149" s="272"/>
      <c r="H149" s="272"/>
      <c r="I149" s="272"/>
      <c r="J149" s="272"/>
      <c r="K149" s="273"/>
    </row>
    <row r="150" spans="1:11" ht="29.25" customHeight="1" x14ac:dyDescent="0.35">
      <c r="A150" s="126" t="s">
        <v>649</v>
      </c>
      <c r="B150" s="274" t="s">
        <v>650</v>
      </c>
      <c r="C150" s="274"/>
      <c r="D150" s="274"/>
      <c r="E150" s="274"/>
      <c r="F150" s="274"/>
      <c r="G150" s="274"/>
      <c r="H150" s="274"/>
      <c r="I150" s="107" t="s">
        <v>651</v>
      </c>
      <c r="J150" s="107" t="s">
        <v>652</v>
      </c>
      <c r="K150" s="127" t="s">
        <v>658</v>
      </c>
    </row>
    <row r="151" spans="1:11" ht="15.75" customHeight="1" x14ac:dyDescent="0.35">
      <c r="A151" s="128"/>
      <c r="B151" s="263"/>
      <c r="C151" s="263"/>
      <c r="D151" s="263"/>
      <c r="E151" s="263"/>
      <c r="F151" s="263"/>
      <c r="G151" s="263"/>
      <c r="H151" s="263"/>
      <c r="I151" s="105"/>
      <c r="J151" s="106"/>
      <c r="K151" s="129"/>
    </row>
    <row r="152" spans="1:11" ht="15.75" customHeight="1" x14ac:dyDescent="0.35">
      <c r="A152" s="128"/>
      <c r="B152" s="263"/>
      <c r="C152" s="263"/>
      <c r="D152" s="263"/>
      <c r="E152" s="263"/>
      <c r="F152" s="263"/>
      <c r="G152" s="263"/>
      <c r="H152" s="263"/>
      <c r="I152" s="105"/>
      <c r="J152" s="106"/>
      <c r="K152" s="129"/>
    </row>
    <row r="153" spans="1:11" ht="15.75" customHeight="1" x14ac:dyDescent="0.35">
      <c r="A153" s="128"/>
      <c r="B153" s="263"/>
      <c r="C153" s="263"/>
      <c r="D153" s="263"/>
      <c r="E153" s="263"/>
      <c r="F153" s="263"/>
      <c r="G153" s="263"/>
      <c r="H153" s="263"/>
      <c r="I153" s="105"/>
      <c r="J153" s="106"/>
      <c r="K153" s="129"/>
    </row>
    <row r="154" spans="1:11" ht="15.75" customHeight="1" x14ac:dyDescent="0.35">
      <c r="A154" s="128"/>
      <c r="B154" s="263"/>
      <c r="C154" s="263"/>
      <c r="D154" s="263"/>
      <c r="E154" s="263"/>
      <c r="F154" s="263"/>
      <c r="G154" s="263"/>
      <c r="H154" s="263"/>
      <c r="I154" s="105"/>
      <c r="J154" s="106"/>
      <c r="K154" s="129"/>
    </row>
    <row r="155" spans="1:11" ht="15.75" customHeight="1" x14ac:dyDescent="0.35">
      <c r="A155" s="128"/>
      <c r="B155" s="263"/>
      <c r="C155" s="263"/>
      <c r="D155" s="263"/>
      <c r="E155" s="263"/>
      <c r="F155" s="263"/>
      <c r="G155" s="263"/>
      <c r="H155" s="263"/>
      <c r="I155" s="105"/>
      <c r="J155" s="106"/>
      <c r="K155" s="129"/>
    </row>
    <row r="156" spans="1:11" ht="15.75" customHeight="1" x14ac:dyDescent="0.35">
      <c r="A156" s="128"/>
      <c r="B156" s="263"/>
      <c r="C156" s="263"/>
      <c r="D156" s="263"/>
      <c r="E156" s="263"/>
      <c r="F156" s="263"/>
      <c r="G156" s="263"/>
      <c r="H156" s="263"/>
      <c r="I156" s="105"/>
      <c r="J156" s="106"/>
      <c r="K156" s="129"/>
    </row>
    <row r="157" spans="1:11" ht="15.75" customHeight="1" x14ac:dyDescent="0.35">
      <c r="A157" s="128"/>
      <c r="B157" s="263"/>
      <c r="C157" s="263"/>
      <c r="D157" s="263"/>
      <c r="E157" s="263"/>
      <c r="F157" s="263"/>
      <c r="G157" s="263"/>
      <c r="H157" s="263"/>
      <c r="I157" s="105"/>
      <c r="J157" s="106"/>
      <c r="K157" s="129"/>
    </row>
    <row r="158" spans="1:11" ht="15.75" customHeight="1" x14ac:dyDescent="0.35">
      <c r="A158" s="128"/>
      <c r="B158" s="263"/>
      <c r="C158" s="263"/>
      <c r="D158" s="263"/>
      <c r="E158" s="263"/>
      <c r="F158" s="263"/>
      <c r="G158" s="263"/>
      <c r="H158" s="263"/>
      <c r="I158" s="105"/>
      <c r="J158" s="106"/>
      <c r="K158" s="129"/>
    </row>
    <row r="159" spans="1:11" ht="15.75" customHeight="1" x14ac:dyDescent="0.35">
      <c r="A159" s="293" t="s">
        <v>656</v>
      </c>
      <c r="B159" s="294"/>
      <c r="C159" s="294"/>
      <c r="D159" s="294"/>
      <c r="E159" s="294"/>
      <c r="F159" s="294"/>
      <c r="G159" s="294"/>
      <c r="H159" s="294"/>
      <c r="I159" s="294"/>
      <c r="J159" s="295"/>
      <c r="K159" s="150">
        <f>SUM(K151:K158)</f>
        <v>0</v>
      </c>
    </row>
    <row r="160" spans="1:11" ht="15.75" customHeight="1" thickBot="1" x14ac:dyDescent="0.4">
      <c r="A160" s="264" t="s">
        <v>653</v>
      </c>
      <c r="B160" s="265"/>
      <c r="C160" s="265"/>
      <c r="D160" s="265"/>
      <c r="E160" s="265"/>
      <c r="F160" s="265"/>
      <c r="G160" s="265"/>
      <c r="H160" s="265"/>
      <c r="I160" s="265"/>
      <c r="J160" s="265"/>
      <c r="K160" s="266"/>
    </row>
    <row r="161" spans="1:11" ht="15.75" customHeight="1" thickBot="1" x14ac:dyDescent="0.4">
      <c r="A161" s="130"/>
      <c r="B161" s="20"/>
      <c r="C161" s="20"/>
      <c r="D161" s="20"/>
      <c r="E161" s="20"/>
      <c r="F161" s="20"/>
      <c r="G161" s="20"/>
      <c r="H161" s="20"/>
      <c r="I161" s="20"/>
      <c r="J161" s="20"/>
      <c r="K161" s="131"/>
    </row>
    <row r="162" spans="1:11" ht="19" customHeight="1" thickBot="1" x14ac:dyDescent="0.4">
      <c r="A162" s="275" t="s">
        <v>635</v>
      </c>
      <c r="B162" s="191"/>
      <c r="C162" s="191"/>
      <c r="D162" s="191"/>
      <c r="E162" s="191"/>
      <c r="F162" s="191"/>
      <c r="G162" s="191"/>
      <c r="H162" s="191"/>
      <c r="I162" s="191"/>
      <c r="J162" s="191"/>
      <c r="K162" s="192"/>
    </row>
    <row r="163" spans="1:11" ht="15.75" customHeight="1" thickBot="1" x14ac:dyDescent="0.4">
      <c r="A163" s="252" t="s">
        <v>636</v>
      </c>
      <c r="B163" s="253"/>
      <c r="C163" s="253"/>
      <c r="D163" s="253"/>
      <c r="E163" s="253"/>
      <c r="F163" s="257" t="s">
        <v>637</v>
      </c>
      <c r="G163" s="257"/>
      <c r="H163" s="257" t="s">
        <v>638</v>
      </c>
      <c r="I163" s="257"/>
      <c r="J163" s="257"/>
      <c r="K163" s="258"/>
    </row>
    <row r="164" spans="1:11" ht="29.25" customHeight="1" thickBot="1" x14ac:dyDescent="0.4">
      <c r="A164" s="254"/>
      <c r="B164" s="255"/>
      <c r="C164" s="255"/>
      <c r="D164" s="255"/>
      <c r="E164" s="255"/>
      <c r="F164" s="259" t="s">
        <v>657</v>
      </c>
      <c r="G164" s="260"/>
      <c r="H164" s="261" t="s">
        <v>639</v>
      </c>
      <c r="I164" s="261"/>
      <c r="J164" s="261" t="s">
        <v>640</v>
      </c>
      <c r="K164" s="262"/>
    </row>
    <row r="165" spans="1:11" s="34" customFormat="1" ht="50.5" customHeight="1" thickBot="1" x14ac:dyDescent="0.4">
      <c r="A165" s="217" t="s">
        <v>707</v>
      </c>
      <c r="B165" s="218"/>
      <c r="C165" s="218"/>
      <c r="D165" s="218"/>
      <c r="E165" s="218"/>
      <c r="F165" s="219">
        <f>K47</f>
        <v>0</v>
      </c>
      <c r="G165" s="219"/>
      <c r="H165" s="220">
        <v>0</v>
      </c>
      <c r="I165" s="220"/>
      <c r="J165" s="220">
        <v>0</v>
      </c>
      <c r="K165" s="221"/>
    </row>
    <row r="166" spans="1:11" s="34" customFormat="1" ht="50.5" customHeight="1" thickBot="1" x14ac:dyDescent="0.4">
      <c r="A166" s="217" t="s">
        <v>884</v>
      </c>
      <c r="B166" s="218"/>
      <c r="C166" s="218"/>
      <c r="D166" s="218"/>
      <c r="E166" s="218"/>
      <c r="F166" s="219">
        <f>K61</f>
        <v>0</v>
      </c>
      <c r="G166" s="219"/>
      <c r="H166" s="220">
        <v>0</v>
      </c>
      <c r="I166" s="220"/>
      <c r="J166" s="220">
        <v>0</v>
      </c>
      <c r="K166" s="221"/>
    </row>
    <row r="167" spans="1:11" s="34" customFormat="1" ht="50.5" customHeight="1" thickBot="1" x14ac:dyDescent="0.4">
      <c r="A167" s="217" t="s">
        <v>708</v>
      </c>
      <c r="B167" s="218"/>
      <c r="C167" s="218"/>
      <c r="D167" s="218"/>
      <c r="E167" s="218"/>
      <c r="F167" s="219">
        <f>K75</f>
        <v>0</v>
      </c>
      <c r="G167" s="219"/>
      <c r="H167" s="220">
        <v>0</v>
      </c>
      <c r="I167" s="220"/>
      <c r="J167" s="220">
        <v>0</v>
      </c>
      <c r="K167" s="221"/>
    </row>
    <row r="168" spans="1:11" s="34" customFormat="1" ht="50.5" customHeight="1" thickBot="1" x14ac:dyDescent="0.4">
      <c r="A168" s="217" t="s">
        <v>710</v>
      </c>
      <c r="B168" s="218"/>
      <c r="C168" s="218"/>
      <c r="D168" s="218"/>
      <c r="E168" s="218"/>
      <c r="F168" s="219">
        <f>K89</f>
        <v>0</v>
      </c>
      <c r="G168" s="219"/>
      <c r="H168" s="220">
        <v>0</v>
      </c>
      <c r="I168" s="220"/>
      <c r="J168" s="220">
        <v>0</v>
      </c>
      <c r="K168" s="221"/>
    </row>
    <row r="169" spans="1:11" s="34" customFormat="1" ht="50.5" customHeight="1" thickBot="1" x14ac:dyDescent="0.4">
      <c r="A169" s="217" t="s">
        <v>711</v>
      </c>
      <c r="B169" s="218"/>
      <c r="C169" s="218"/>
      <c r="D169" s="218"/>
      <c r="E169" s="218"/>
      <c r="F169" s="219">
        <f>K103</f>
        <v>0</v>
      </c>
      <c r="G169" s="219"/>
      <c r="H169" s="220">
        <v>0</v>
      </c>
      <c r="I169" s="220"/>
      <c r="J169" s="220">
        <v>0</v>
      </c>
      <c r="K169" s="221"/>
    </row>
    <row r="170" spans="1:11" s="34" customFormat="1" ht="50.5" customHeight="1" thickBot="1" x14ac:dyDescent="0.4">
      <c r="A170" s="217" t="s">
        <v>712</v>
      </c>
      <c r="B170" s="218"/>
      <c r="C170" s="218"/>
      <c r="D170" s="218"/>
      <c r="E170" s="218"/>
      <c r="F170" s="219">
        <f>K117</f>
        <v>0</v>
      </c>
      <c r="G170" s="219"/>
      <c r="H170" s="220">
        <v>0</v>
      </c>
      <c r="I170" s="220"/>
      <c r="J170" s="220">
        <v>0</v>
      </c>
      <c r="K170" s="221"/>
    </row>
    <row r="171" spans="1:11" s="34" customFormat="1" ht="50.5" customHeight="1" thickBot="1" x14ac:dyDescent="0.4">
      <c r="A171" s="217" t="s">
        <v>713</v>
      </c>
      <c r="B171" s="218"/>
      <c r="C171" s="218"/>
      <c r="D171" s="218"/>
      <c r="E171" s="218"/>
      <c r="F171" s="219">
        <f>K131</f>
        <v>0</v>
      </c>
      <c r="G171" s="219"/>
      <c r="H171" s="220">
        <v>0</v>
      </c>
      <c r="I171" s="220"/>
      <c r="J171" s="220">
        <v>0</v>
      </c>
      <c r="K171" s="221"/>
    </row>
    <row r="172" spans="1:11" s="34" customFormat="1" ht="50.5" customHeight="1" thickBot="1" x14ac:dyDescent="0.4">
      <c r="A172" s="217" t="s">
        <v>714</v>
      </c>
      <c r="B172" s="218"/>
      <c r="C172" s="218"/>
      <c r="D172" s="218"/>
      <c r="E172" s="218"/>
      <c r="F172" s="219">
        <f>K145</f>
        <v>0</v>
      </c>
      <c r="G172" s="219"/>
      <c r="H172" s="220">
        <v>0</v>
      </c>
      <c r="I172" s="220"/>
      <c r="J172" s="220">
        <v>0</v>
      </c>
      <c r="K172" s="221"/>
    </row>
    <row r="173" spans="1:11" s="34" customFormat="1" ht="50.5" customHeight="1" thickBot="1" x14ac:dyDescent="0.4">
      <c r="A173" s="217" t="s">
        <v>715</v>
      </c>
      <c r="B173" s="218"/>
      <c r="C173" s="218"/>
      <c r="D173" s="218"/>
      <c r="E173" s="218"/>
      <c r="F173" s="219">
        <f>K159</f>
        <v>0</v>
      </c>
      <c r="G173" s="219"/>
      <c r="H173" s="220">
        <v>0</v>
      </c>
      <c r="I173" s="220"/>
      <c r="J173" s="220">
        <v>0</v>
      </c>
      <c r="K173" s="221"/>
    </row>
    <row r="174" spans="1:11" ht="15.75" customHeight="1" thickBot="1" x14ac:dyDescent="0.4">
      <c r="A174" s="222" t="s">
        <v>656</v>
      </c>
      <c r="B174" s="223"/>
      <c r="C174" s="223"/>
      <c r="D174" s="223"/>
      <c r="E174" s="223"/>
      <c r="F174" s="224">
        <f>SUM(F165:G173)</f>
        <v>0</v>
      </c>
      <c r="G174" s="225"/>
      <c r="H174" s="226">
        <f>SUM(H165:I173)</f>
        <v>0</v>
      </c>
      <c r="I174" s="227"/>
      <c r="J174" s="226">
        <f>SUM(J165:K173)</f>
        <v>0</v>
      </c>
      <c r="K174" s="228"/>
    </row>
    <row r="175" spans="1:11" ht="15.75" customHeight="1" thickBot="1" x14ac:dyDescent="0.4">
      <c r="A175" s="132"/>
      <c r="B175" s="44"/>
      <c r="C175" s="44"/>
      <c r="D175" s="44"/>
      <c r="E175" s="44"/>
      <c r="F175" s="45"/>
      <c r="G175" s="45"/>
      <c r="H175" s="45"/>
      <c r="I175" s="45"/>
      <c r="J175" s="45"/>
      <c r="K175" s="133"/>
    </row>
    <row r="176" spans="1:11" ht="21.5" customHeight="1" x14ac:dyDescent="0.35">
      <c r="A176" s="307" t="s">
        <v>659</v>
      </c>
      <c r="B176" s="308"/>
      <c r="C176" s="308"/>
      <c r="D176" s="308"/>
      <c r="E176" s="308"/>
      <c r="F176" s="308"/>
      <c r="G176" s="308"/>
      <c r="H176" s="308"/>
      <c r="I176" s="308"/>
      <c r="J176" s="308"/>
      <c r="K176" s="309"/>
    </row>
    <row r="177" spans="1:11" ht="31.5" customHeight="1" thickBot="1" x14ac:dyDescent="0.4">
      <c r="A177" s="310"/>
      <c r="B177" s="311"/>
      <c r="C177" s="312" t="s">
        <v>676</v>
      </c>
      <c r="D177" s="313"/>
      <c r="E177" s="314" t="s">
        <v>641</v>
      </c>
      <c r="F177" s="315"/>
      <c r="G177" s="314" t="s">
        <v>662</v>
      </c>
      <c r="H177" s="315"/>
      <c r="I177" s="314" t="s">
        <v>642</v>
      </c>
      <c r="J177" s="315"/>
      <c r="K177" s="134"/>
    </row>
    <row r="178" spans="1:11" ht="35.25" customHeight="1" thickBot="1" x14ac:dyDescent="0.4">
      <c r="A178" s="238" t="s">
        <v>660</v>
      </c>
      <c r="B178" s="239"/>
      <c r="C178" s="242" t="s">
        <v>643</v>
      </c>
      <c r="D178" s="243"/>
      <c r="E178" s="244">
        <f>IFERROR(SUM(G178:J178),"NIE DOTYCZY")</f>
        <v>0</v>
      </c>
      <c r="F178" s="245"/>
      <c r="G178" s="244">
        <v>0</v>
      </c>
      <c r="H178" s="245"/>
      <c r="I178" s="244">
        <v>0</v>
      </c>
      <c r="J178" s="245"/>
      <c r="K178" s="134"/>
    </row>
    <row r="179" spans="1:11" ht="35.25" customHeight="1" thickBot="1" x14ac:dyDescent="0.4">
      <c r="A179" s="240"/>
      <c r="B179" s="241"/>
      <c r="C179" s="242" t="s">
        <v>644</v>
      </c>
      <c r="D179" s="243"/>
      <c r="E179" s="246">
        <v>1</v>
      </c>
      <c r="F179" s="247"/>
      <c r="G179" s="198" t="str">
        <f>IFERROR(G178/E178,"")</f>
        <v/>
      </c>
      <c r="H179" s="199"/>
      <c r="I179" s="198" t="str">
        <f>IFERROR(I178/E178,"")</f>
        <v/>
      </c>
      <c r="J179" s="199"/>
      <c r="K179" s="134"/>
    </row>
    <row r="180" spans="1:11" ht="35.25" customHeight="1" thickBot="1" x14ac:dyDescent="0.4">
      <c r="A180" s="238" t="s">
        <v>661</v>
      </c>
      <c r="B180" s="239"/>
      <c r="C180" s="242" t="s">
        <v>643</v>
      </c>
      <c r="D180" s="243"/>
      <c r="E180" s="248">
        <f>SUM(G180:J180)</f>
        <v>0</v>
      </c>
      <c r="F180" s="249"/>
      <c r="G180" s="250">
        <f>H174</f>
        <v>0</v>
      </c>
      <c r="H180" s="251"/>
      <c r="I180" s="250">
        <f>J174</f>
        <v>0</v>
      </c>
      <c r="J180" s="251"/>
      <c r="K180" s="134"/>
    </row>
    <row r="181" spans="1:11" ht="35.25" customHeight="1" thickBot="1" x14ac:dyDescent="0.4">
      <c r="A181" s="240"/>
      <c r="B181" s="241"/>
      <c r="C181" s="242" t="s">
        <v>644</v>
      </c>
      <c r="D181" s="243"/>
      <c r="E181" s="246">
        <v>1</v>
      </c>
      <c r="F181" s="247"/>
      <c r="G181" s="198" t="str">
        <f>IFERROR(G180/E180,"")</f>
        <v/>
      </c>
      <c r="H181" s="199"/>
      <c r="I181" s="198" t="str">
        <f>IFERROR(I180/E180,"")</f>
        <v/>
      </c>
      <c r="J181" s="199"/>
      <c r="K181" s="134"/>
    </row>
    <row r="182" spans="1:11" ht="15.75" customHeight="1" thickBot="1" x14ac:dyDescent="0.4">
      <c r="A182" s="200"/>
      <c r="B182" s="201"/>
      <c r="C182" s="201"/>
      <c r="D182" s="201"/>
      <c r="E182" s="201"/>
      <c r="F182" s="201"/>
      <c r="G182" s="201"/>
      <c r="H182" s="201"/>
      <c r="I182" s="201"/>
      <c r="J182" s="201"/>
      <c r="K182" s="202"/>
    </row>
    <row r="183" spans="1:11" ht="24" thickBot="1" x14ac:dyDescent="0.4">
      <c r="A183" s="203" t="str">
        <f>IF(G181&lt;=80%,A184,"SPRAWDŹ")</f>
        <v>SPRAWDŹ</v>
      </c>
      <c r="B183" s="204"/>
      <c r="C183" s="204"/>
      <c r="D183" s="43"/>
      <c r="E183" s="43"/>
      <c r="F183" s="43"/>
      <c r="G183" s="43"/>
      <c r="H183" s="43"/>
      <c r="I183" s="43"/>
      <c r="J183" s="43"/>
      <c r="K183" s="135"/>
    </row>
    <row r="184" spans="1:11" s="27" customFormat="1" ht="21.5" customHeight="1" thickBot="1" x14ac:dyDescent="0.4">
      <c r="A184" s="205" t="str">
        <f>IF(G180&lt;=G178,"WYLICZENIA OK","SPRAWDŹ")</f>
        <v>WYLICZENIA OK</v>
      </c>
      <c r="B184" s="206"/>
      <c r="C184" s="206"/>
      <c r="D184" s="206"/>
      <c r="E184" s="206"/>
      <c r="F184" s="206"/>
      <c r="G184" s="206"/>
      <c r="H184" s="206"/>
      <c r="I184" s="206"/>
      <c r="J184" s="206"/>
      <c r="K184" s="207"/>
    </row>
    <row r="185" spans="1:11" ht="19" customHeight="1" thickBot="1" x14ac:dyDescent="0.4">
      <c r="A185" s="208" t="s">
        <v>645</v>
      </c>
      <c r="B185" s="209"/>
      <c r="C185" s="209"/>
      <c r="D185" s="209"/>
      <c r="E185" s="209"/>
      <c r="F185" s="209"/>
      <c r="G185" s="209"/>
      <c r="H185" s="209"/>
      <c r="I185" s="209"/>
      <c r="J185" s="209"/>
      <c r="K185" s="210"/>
    </row>
    <row r="186" spans="1:11" ht="45.4" customHeight="1" x14ac:dyDescent="0.35">
      <c r="A186" s="136" t="s">
        <v>634</v>
      </c>
      <c r="B186" s="211" t="s">
        <v>696</v>
      </c>
      <c r="C186" s="212"/>
      <c r="D186" s="213"/>
      <c r="E186" s="214" t="s">
        <v>694</v>
      </c>
      <c r="F186" s="215"/>
      <c r="G186" s="216" t="s">
        <v>646</v>
      </c>
      <c r="H186" s="215"/>
      <c r="I186" s="211" t="s">
        <v>695</v>
      </c>
      <c r="J186" s="213"/>
      <c r="K186" s="137" t="s">
        <v>678</v>
      </c>
    </row>
    <row r="187" spans="1:11" x14ac:dyDescent="0.35">
      <c r="A187" s="138"/>
      <c r="B187" s="151"/>
      <c r="C187" s="152"/>
      <c r="D187" s="153"/>
      <c r="E187" s="151"/>
      <c r="F187" s="153"/>
      <c r="G187" s="176"/>
      <c r="H187" s="177"/>
      <c r="I187" s="178"/>
      <c r="J187" s="179"/>
      <c r="K187" s="139"/>
    </row>
    <row r="188" spans="1:11" x14ac:dyDescent="0.35">
      <c r="A188" s="138"/>
      <c r="B188" s="151"/>
      <c r="C188" s="152"/>
      <c r="D188" s="153"/>
      <c r="E188" s="151"/>
      <c r="F188" s="153"/>
      <c r="G188" s="176"/>
      <c r="H188" s="177"/>
      <c r="I188" s="178"/>
      <c r="J188" s="179"/>
      <c r="K188" s="139"/>
    </row>
    <row r="189" spans="1:11" x14ac:dyDescent="0.35">
      <c r="A189" s="138"/>
      <c r="B189" s="151"/>
      <c r="C189" s="152"/>
      <c r="D189" s="153"/>
      <c r="E189" s="151"/>
      <c r="F189" s="153"/>
      <c r="G189" s="176"/>
      <c r="H189" s="177"/>
      <c r="I189" s="178"/>
      <c r="J189" s="179"/>
      <c r="K189" s="139"/>
    </row>
    <row r="190" spans="1:11" x14ac:dyDescent="0.35">
      <c r="A190" s="138"/>
      <c r="B190" s="151"/>
      <c r="C190" s="152"/>
      <c r="D190" s="153"/>
      <c r="E190" s="151"/>
      <c r="F190" s="153"/>
      <c r="G190" s="176"/>
      <c r="H190" s="177"/>
      <c r="I190" s="178"/>
      <c r="J190" s="179"/>
      <c r="K190" s="139"/>
    </row>
    <row r="191" spans="1:11" x14ac:dyDescent="0.35">
      <c r="A191" s="138"/>
      <c r="B191" s="151"/>
      <c r="C191" s="152"/>
      <c r="D191" s="153"/>
      <c r="E191" s="151"/>
      <c r="F191" s="153"/>
      <c r="G191" s="176"/>
      <c r="H191" s="177"/>
      <c r="I191" s="178"/>
      <c r="J191" s="179"/>
      <c r="K191" s="139"/>
    </row>
    <row r="192" spans="1:11" x14ac:dyDescent="0.35">
      <c r="A192" s="138"/>
      <c r="B192" s="151"/>
      <c r="C192" s="152"/>
      <c r="D192" s="153"/>
      <c r="E192" s="151"/>
      <c r="F192" s="153"/>
      <c r="G192" s="176"/>
      <c r="H192" s="177"/>
      <c r="I192" s="178"/>
      <c r="J192" s="179"/>
      <c r="K192" s="139"/>
    </row>
    <row r="193" spans="1:11" x14ac:dyDescent="0.35">
      <c r="A193" s="138"/>
      <c r="B193" s="151"/>
      <c r="C193" s="152"/>
      <c r="D193" s="153"/>
      <c r="E193" s="151"/>
      <c r="F193" s="153"/>
      <c r="G193" s="176"/>
      <c r="H193" s="177"/>
      <c r="I193" s="178"/>
      <c r="J193" s="179"/>
      <c r="K193" s="139"/>
    </row>
    <row r="194" spans="1:11" x14ac:dyDescent="0.35">
      <c r="A194" s="138"/>
      <c r="B194" s="151"/>
      <c r="C194" s="152"/>
      <c r="D194" s="153"/>
      <c r="E194" s="151"/>
      <c r="F194" s="153"/>
      <c r="G194" s="176"/>
      <c r="H194" s="177"/>
      <c r="I194" s="178"/>
      <c r="J194" s="179"/>
      <c r="K194" s="139"/>
    </row>
    <row r="195" spans="1:11" x14ac:dyDescent="0.35">
      <c r="A195" s="138"/>
      <c r="B195" s="151"/>
      <c r="C195" s="152"/>
      <c r="D195" s="153"/>
      <c r="E195" s="151"/>
      <c r="F195" s="153"/>
      <c r="G195" s="296"/>
      <c r="H195" s="177"/>
      <c r="I195" s="178"/>
      <c r="J195" s="179"/>
      <c r="K195" s="139"/>
    </row>
    <row r="196" spans="1:11" x14ac:dyDescent="0.35">
      <c r="A196" s="138"/>
      <c r="B196" s="151"/>
      <c r="C196" s="152"/>
      <c r="D196" s="153"/>
      <c r="E196" s="151"/>
      <c r="F196" s="153"/>
      <c r="G196" s="296"/>
      <c r="H196" s="177"/>
      <c r="I196" s="178"/>
      <c r="J196" s="179"/>
      <c r="K196" s="139"/>
    </row>
    <row r="197" spans="1:11" s="26" customFormat="1" x14ac:dyDescent="0.35">
      <c r="A197" s="180" t="s">
        <v>653</v>
      </c>
      <c r="B197" s="181"/>
      <c r="C197" s="181"/>
      <c r="D197" s="181"/>
      <c r="E197" s="181"/>
      <c r="F197" s="181"/>
      <c r="G197" s="181"/>
      <c r="H197" s="181"/>
      <c r="I197" s="181"/>
      <c r="J197" s="181"/>
      <c r="K197" s="182"/>
    </row>
    <row r="198" spans="1:11" s="26" customFormat="1" ht="37.9" customHeight="1" thickBot="1" x14ac:dyDescent="0.4">
      <c r="A198" s="305" t="str">
        <f>IF(I198&gt;=F174,"WYDATKI ROZLICZONE","NALEŻY WYKAZAĆ DOWODY WYDATKOWANIA ŚRODKÓW NA KWOTĘ STANOWIĄCĄ CAŁKOWITY KOSZT ZADANIA")</f>
        <v>WYDATKI ROZLICZONE</v>
      </c>
      <c r="B198" s="306"/>
      <c r="C198" s="306"/>
      <c r="D198" s="306"/>
      <c r="E198" s="306"/>
      <c r="F198" s="306"/>
      <c r="G198" s="300" t="s">
        <v>677</v>
      </c>
      <c r="H198" s="301"/>
      <c r="I198" s="187">
        <f>SUM(I187:J196)</f>
        <v>0</v>
      </c>
      <c r="J198" s="188"/>
      <c r="K198" s="140"/>
    </row>
    <row r="199" spans="1:11" s="26" customFormat="1" ht="26.5" hidden="1" customHeight="1" x14ac:dyDescent="0.35">
      <c r="A199" s="275" t="s">
        <v>647</v>
      </c>
      <c r="B199" s="191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1:11" ht="25.5" hidden="1" customHeight="1" x14ac:dyDescent="0.35">
      <c r="A200" s="193" t="s">
        <v>744</v>
      </c>
      <c r="B200" s="194"/>
      <c r="C200" s="194"/>
      <c r="D200" s="194"/>
      <c r="E200" s="194"/>
      <c r="F200" s="194"/>
      <c r="G200" s="194"/>
      <c r="H200" s="194"/>
      <c r="I200" s="195"/>
      <c r="J200" s="196"/>
      <c r="K200" s="197"/>
    </row>
    <row r="201" spans="1:11" ht="26.5" hidden="1" customHeight="1" x14ac:dyDescent="0.35">
      <c r="A201" s="193" t="s">
        <v>745</v>
      </c>
      <c r="B201" s="194"/>
      <c r="C201" s="194"/>
      <c r="D201" s="194"/>
      <c r="E201" s="194"/>
      <c r="F201" s="194"/>
      <c r="G201" s="194"/>
      <c r="H201" s="194"/>
      <c r="I201" s="162"/>
      <c r="J201" s="162"/>
      <c r="K201" s="163"/>
    </row>
    <row r="202" spans="1:11" ht="25" hidden="1" customHeight="1" thickBot="1" x14ac:dyDescent="0.4">
      <c r="A202" s="160" t="s">
        <v>874</v>
      </c>
      <c r="B202" s="161"/>
      <c r="C202" s="161"/>
      <c r="D202" s="161"/>
      <c r="E202" s="161"/>
      <c r="F202" s="161"/>
      <c r="G202" s="161"/>
      <c r="H202" s="161"/>
      <c r="I202" s="162"/>
      <c r="J202" s="162"/>
      <c r="K202" s="163"/>
    </row>
    <row r="203" spans="1:11" ht="15.75" hidden="1" customHeight="1" x14ac:dyDescent="0.35">
      <c r="A203" s="302" t="s">
        <v>692</v>
      </c>
      <c r="B203" s="303"/>
      <c r="C203" s="303"/>
      <c r="D203" s="303"/>
      <c r="E203" s="303"/>
      <c r="F203" s="303"/>
      <c r="G203" s="303"/>
      <c r="H203" s="303"/>
      <c r="I203" s="303"/>
      <c r="J203" s="303"/>
      <c r="K203" s="304"/>
    </row>
    <row r="204" spans="1:11" ht="92.25" hidden="1" customHeight="1" x14ac:dyDescent="0.35">
      <c r="A204" s="167"/>
      <c r="B204" s="168"/>
      <c r="C204" s="168"/>
      <c r="D204" s="168"/>
      <c r="E204" s="168"/>
      <c r="F204" s="168"/>
      <c r="G204" s="168"/>
      <c r="H204" s="168"/>
      <c r="I204" s="168"/>
      <c r="J204" s="168"/>
      <c r="K204" s="169"/>
    </row>
    <row r="205" spans="1:11" ht="15" hidden="1" customHeight="1" x14ac:dyDescent="0.35">
      <c r="A205" s="170" t="s">
        <v>701</v>
      </c>
      <c r="B205" s="171"/>
      <c r="C205" s="171"/>
      <c r="D205" s="171"/>
      <c r="E205" s="171"/>
      <c r="F205" s="171"/>
      <c r="G205" s="171"/>
      <c r="H205" s="171"/>
      <c r="I205" s="171"/>
      <c r="J205" s="171"/>
      <c r="K205" s="172"/>
    </row>
    <row r="206" spans="1:11" ht="26" hidden="1" customHeight="1" thickBot="1" x14ac:dyDescent="0.4">
      <c r="A206" s="173"/>
      <c r="B206" s="174"/>
      <c r="C206" s="174"/>
      <c r="D206" s="174"/>
      <c r="E206" s="174"/>
      <c r="F206" s="174"/>
      <c r="G206" s="174"/>
      <c r="H206" s="174"/>
      <c r="I206" s="174"/>
      <c r="J206" s="174"/>
      <c r="K206" s="175"/>
    </row>
    <row r="207" spans="1:11" ht="21.5" customHeight="1" thickTop="1" thickBot="1" x14ac:dyDescent="0.5">
      <c r="A207" s="297" t="s">
        <v>716</v>
      </c>
      <c r="B207" s="298"/>
      <c r="C207" s="298"/>
      <c r="D207" s="298"/>
      <c r="E207" s="298"/>
      <c r="F207" s="298"/>
      <c r="G207" s="298"/>
      <c r="H207" s="298"/>
      <c r="I207" s="298"/>
      <c r="J207" s="298"/>
      <c r="K207" s="299"/>
    </row>
    <row r="208" spans="1:11" ht="16" customHeight="1" thickBot="1" x14ac:dyDescent="0.4">
      <c r="A208" s="330" t="s">
        <v>632</v>
      </c>
      <c r="B208" s="331"/>
      <c r="C208" s="331"/>
      <c r="D208" s="331"/>
      <c r="E208" s="332"/>
      <c r="F208" s="316"/>
      <c r="G208" s="317"/>
      <c r="H208" s="317"/>
      <c r="I208" s="317"/>
      <c r="J208" s="317"/>
      <c r="K208" s="318"/>
    </row>
    <row r="209" spans="1:11" ht="22" customHeight="1" thickBot="1" x14ac:dyDescent="0.4">
      <c r="A209" s="200" t="s">
        <v>633</v>
      </c>
      <c r="B209" s="201"/>
      <c r="C209" s="201"/>
      <c r="D209" s="201"/>
      <c r="E209" s="333"/>
      <c r="F209" s="319"/>
      <c r="G209" s="320"/>
      <c r="H209" s="320"/>
      <c r="I209" s="320"/>
      <c r="J209" s="320"/>
      <c r="K209" s="321"/>
    </row>
    <row r="210" spans="1:11" ht="8" customHeight="1" x14ac:dyDescent="0.35">
      <c r="A210" s="334"/>
      <c r="B210" s="335"/>
      <c r="C210" s="335"/>
      <c r="D210" s="108"/>
      <c r="E210" s="108"/>
      <c r="F210" s="108"/>
      <c r="G210" s="108"/>
      <c r="H210" s="108"/>
      <c r="I210" s="418"/>
      <c r="J210" s="419"/>
      <c r="K210" s="420"/>
    </row>
    <row r="211" spans="1:11" ht="16" customHeight="1" x14ac:dyDescent="0.35">
      <c r="A211" s="363" t="s">
        <v>663</v>
      </c>
      <c r="B211" s="364"/>
      <c r="C211" s="364"/>
      <c r="D211" s="364"/>
      <c r="E211" s="364"/>
      <c r="F211" s="364"/>
      <c r="G211" s="364"/>
      <c r="H211" s="364"/>
      <c r="I211" s="421"/>
      <c r="J211" s="422"/>
      <c r="K211" s="423"/>
    </row>
    <row r="212" spans="1:11" ht="5.5" customHeight="1" thickBot="1" x14ac:dyDescent="0.4">
      <c r="A212" s="336"/>
      <c r="B212" s="337"/>
      <c r="C212" s="337"/>
      <c r="D212" s="109"/>
      <c r="E212" s="109"/>
      <c r="F212" s="109"/>
      <c r="G212" s="109"/>
      <c r="H212" s="109"/>
      <c r="I212" s="424"/>
      <c r="J212" s="425"/>
      <c r="K212" s="426"/>
    </row>
    <row r="213" spans="1:11" ht="33" customHeight="1" thickBot="1" x14ac:dyDescent="0.4">
      <c r="A213" s="121" t="s">
        <v>693</v>
      </c>
      <c r="B213" s="33"/>
      <c r="C213" s="33"/>
      <c r="D213" s="33"/>
      <c r="E213" s="33"/>
      <c r="F213" s="149"/>
      <c r="G213" s="323"/>
      <c r="H213" s="323"/>
      <c r="I213" s="323"/>
      <c r="J213" s="323"/>
      <c r="K213" s="324"/>
    </row>
    <row r="214" spans="1:11" ht="25.5" customHeight="1" thickBot="1" x14ac:dyDescent="0.4">
      <c r="A214" s="281" t="s">
        <v>704</v>
      </c>
      <c r="B214" s="282"/>
      <c r="C214" s="282"/>
      <c r="D214" s="282"/>
      <c r="E214" s="282"/>
      <c r="F214" s="282"/>
      <c r="G214" s="282"/>
      <c r="H214" s="282"/>
      <c r="I214" s="283"/>
      <c r="J214" s="284"/>
      <c r="K214" s="285"/>
    </row>
    <row r="215" spans="1:11" ht="16" thickBot="1" x14ac:dyDescent="0.4">
      <c r="A215" s="122"/>
      <c r="B215" s="118"/>
      <c r="C215" s="118"/>
      <c r="D215" s="118"/>
      <c r="E215" s="118"/>
      <c r="F215" s="118"/>
      <c r="G215" s="118"/>
      <c r="H215" s="118"/>
      <c r="I215" s="118"/>
      <c r="J215" s="118"/>
      <c r="K215" s="123"/>
    </row>
    <row r="216" spans="1:11" ht="24.5" customHeight="1" thickBot="1" x14ac:dyDescent="0.4">
      <c r="A216" s="286" t="s">
        <v>706</v>
      </c>
      <c r="B216" s="287"/>
      <c r="C216" s="287"/>
      <c r="D216" s="287"/>
      <c r="E216" s="287"/>
      <c r="F216" s="287"/>
      <c r="G216" s="287"/>
      <c r="H216" s="287"/>
      <c r="I216" s="287"/>
      <c r="J216" s="287"/>
      <c r="K216" s="288"/>
    </row>
    <row r="217" spans="1:11" ht="6" customHeight="1" thickBot="1" x14ac:dyDescent="0.4">
      <c r="A217" s="124"/>
      <c r="B217" s="41"/>
      <c r="C217" s="41"/>
      <c r="D217" s="41"/>
      <c r="E217" s="41"/>
      <c r="F217" s="41"/>
      <c r="G217" s="41"/>
      <c r="H217" s="41"/>
      <c r="I217" s="41"/>
      <c r="J217" s="41"/>
      <c r="K217" s="125"/>
    </row>
    <row r="218" spans="1:11" ht="24" customHeight="1" thickBot="1" x14ac:dyDescent="0.4">
      <c r="A218" s="276" t="s">
        <v>707</v>
      </c>
      <c r="B218" s="277"/>
      <c r="C218" s="277"/>
      <c r="D218" s="277"/>
      <c r="E218" s="277"/>
      <c r="F218" s="277"/>
      <c r="G218" s="42" t="e">
        <f>VLOOKUP(F208,Arkusz4!B$2:O$55,6,0)</f>
        <v>#N/A</v>
      </c>
      <c r="H218" s="269" t="str">
        <f>IFERROR(IF(G218="T","OBJĘTE UMOWĄ","NIE DOTYCZY"),"")</f>
        <v/>
      </c>
      <c r="I218" s="269"/>
      <c r="J218" s="269"/>
      <c r="K218" s="270"/>
    </row>
    <row r="219" spans="1:11" ht="15.5" customHeight="1" x14ac:dyDescent="0.35">
      <c r="A219" s="278" t="s">
        <v>654</v>
      </c>
      <c r="B219" s="279"/>
      <c r="C219" s="279"/>
      <c r="D219" s="279"/>
      <c r="E219" s="279"/>
      <c r="F219" s="279"/>
      <c r="G219" s="279"/>
      <c r="H219" s="279"/>
      <c r="I219" s="279"/>
      <c r="J219" s="279"/>
      <c r="K219" s="280"/>
    </row>
    <row r="220" spans="1:11" ht="31" x14ac:dyDescent="0.35">
      <c r="A220" s="126" t="s">
        <v>649</v>
      </c>
      <c r="B220" s="274" t="s">
        <v>650</v>
      </c>
      <c r="C220" s="274"/>
      <c r="D220" s="274"/>
      <c r="E220" s="274"/>
      <c r="F220" s="274"/>
      <c r="G220" s="274"/>
      <c r="H220" s="274"/>
      <c r="I220" s="107" t="s">
        <v>651</v>
      </c>
      <c r="J220" s="107" t="s">
        <v>652</v>
      </c>
      <c r="K220" s="127" t="s">
        <v>658</v>
      </c>
    </row>
    <row r="221" spans="1:11" x14ac:dyDescent="0.35">
      <c r="A221" s="128"/>
      <c r="B221" s="263"/>
      <c r="C221" s="263"/>
      <c r="D221" s="263"/>
      <c r="E221" s="263"/>
      <c r="F221" s="263"/>
      <c r="G221" s="263"/>
      <c r="H221" s="263"/>
      <c r="I221" s="105"/>
      <c r="J221" s="106"/>
      <c r="K221" s="129"/>
    </row>
    <row r="222" spans="1:11" x14ac:dyDescent="0.35">
      <c r="A222" s="128"/>
      <c r="B222" s="263"/>
      <c r="C222" s="263"/>
      <c r="D222" s="263"/>
      <c r="E222" s="263"/>
      <c r="F222" s="263"/>
      <c r="G222" s="263"/>
      <c r="H222" s="263"/>
      <c r="I222" s="105"/>
      <c r="J222" s="106"/>
      <c r="K222" s="129"/>
    </row>
    <row r="223" spans="1:11" x14ac:dyDescent="0.35">
      <c r="A223" s="128"/>
      <c r="B223" s="263"/>
      <c r="C223" s="263"/>
      <c r="D223" s="263"/>
      <c r="E223" s="263"/>
      <c r="F223" s="263"/>
      <c r="G223" s="263"/>
      <c r="H223" s="263"/>
      <c r="I223" s="105"/>
      <c r="J223" s="106"/>
      <c r="K223" s="129"/>
    </row>
    <row r="224" spans="1:11" x14ac:dyDescent="0.35">
      <c r="A224" s="128"/>
      <c r="B224" s="263"/>
      <c r="C224" s="263"/>
      <c r="D224" s="263"/>
      <c r="E224" s="263"/>
      <c r="F224" s="263"/>
      <c r="G224" s="263"/>
      <c r="H224" s="263"/>
      <c r="I224" s="105"/>
      <c r="J224" s="106"/>
      <c r="K224" s="129"/>
    </row>
    <row r="225" spans="1:11" x14ac:dyDescent="0.35">
      <c r="A225" s="128"/>
      <c r="B225" s="263"/>
      <c r="C225" s="263"/>
      <c r="D225" s="263"/>
      <c r="E225" s="263"/>
      <c r="F225" s="263"/>
      <c r="G225" s="263"/>
      <c r="H225" s="263"/>
      <c r="I225" s="105"/>
      <c r="J225" s="106"/>
      <c r="K225" s="129"/>
    </row>
    <row r="226" spans="1:11" x14ac:dyDescent="0.35">
      <c r="A226" s="128"/>
      <c r="B226" s="263"/>
      <c r="C226" s="263"/>
      <c r="D226" s="263"/>
      <c r="E226" s="263"/>
      <c r="F226" s="263"/>
      <c r="G226" s="263"/>
      <c r="H226" s="263"/>
      <c r="I226" s="105"/>
      <c r="J226" s="106"/>
      <c r="K226" s="129"/>
    </row>
    <row r="227" spans="1:11" x14ac:dyDescent="0.35">
      <c r="A227" s="128"/>
      <c r="B227" s="263"/>
      <c r="C227" s="263"/>
      <c r="D227" s="263"/>
      <c r="E227" s="263"/>
      <c r="F227" s="263"/>
      <c r="G227" s="263"/>
      <c r="H227" s="263"/>
      <c r="I227" s="105"/>
      <c r="J227" s="106"/>
      <c r="K227" s="129"/>
    </row>
    <row r="228" spans="1:11" x14ac:dyDescent="0.35">
      <c r="A228" s="128"/>
      <c r="B228" s="263"/>
      <c r="C228" s="263"/>
      <c r="D228" s="263"/>
      <c r="E228" s="263"/>
      <c r="F228" s="263"/>
      <c r="G228" s="263"/>
      <c r="H228" s="263"/>
      <c r="I228" s="105"/>
      <c r="J228" s="106"/>
      <c r="K228" s="129"/>
    </row>
    <row r="229" spans="1:11" x14ac:dyDescent="0.35">
      <c r="A229" s="436"/>
      <c r="B229" s="437"/>
      <c r="C229" s="437"/>
      <c r="D229" s="437"/>
      <c r="E229" s="437"/>
      <c r="F229" s="437"/>
      <c r="G229" s="437"/>
      <c r="H229" s="437"/>
      <c r="I229" s="437"/>
      <c r="J229" s="438"/>
      <c r="K229" s="150">
        <f>SUM(K221:K228)</f>
        <v>0</v>
      </c>
    </row>
    <row r="230" spans="1:11" ht="15.5" customHeight="1" thickBot="1" x14ac:dyDescent="0.4">
      <c r="A230" s="264" t="s">
        <v>653</v>
      </c>
      <c r="B230" s="265"/>
      <c r="C230" s="265"/>
      <c r="D230" s="265"/>
      <c r="E230" s="265"/>
      <c r="F230" s="265"/>
      <c r="G230" s="265"/>
      <c r="H230" s="265"/>
      <c r="I230" s="265"/>
      <c r="J230" s="265"/>
      <c r="K230" s="266"/>
    </row>
    <row r="231" spans="1:11" ht="16" thickBot="1" x14ac:dyDescent="0.4">
      <c r="A231" s="130"/>
      <c r="B231" s="20"/>
      <c r="C231" s="20"/>
      <c r="D231" s="20"/>
      <c r="E231" s="20"/>
      <c r="F231" s="20"/>
      <c r="G231" s="20"/>
      <c r="H231" s="20"/>
      <c r="I231" s="20"/>
      <c r="J231" s="20"/>
      <c r="K231" s="131"/>
    </row>
    <row r="232" spans="1:11" ht="31.5" customHeight="1" thickBot="1" x14ac:dyDescent="0.4">
      <c r="A232" s="276" t="s">
        <v>709</v>
      </c>
      <c r="B232" s="290"/>
      <c r="C232" s="290"/>
      <c r="D232" s="290"/>
      <c r="E232" s="290"/>
      <c r="F232" s="290"/>
      <c r="G232" s="42" t="e">
        <f>VLOOKUP(F208,Arkusz4!B$2:O$55,7,0)</f>
        <v>#N/A</v>
      </c>
      <c r="H232" s="269" t="str">
        <f>IFERROR(IF(G232="T","OBJĘTE UMOWĄ","NIE DOTYCZY"),"")</f>
        <v/>
      </c>
      <c r="I232" s="269"/>
      <c r="J232" s="269"/>
      <c r="K232" s="270"/>
    </row>
    <row r="233" spans="1:11" ht="15.5" customHeight="1" x14ac:dyDescent="0.35">
      <c r="A233" s="278" t="s">
        <v>648</v>
      </c>
      <c r="B233" s="279"/>
      <c r="C233" s="279"/>
      <c r="D233" s="279"/>
      <c r="E233" s="279"/>
      <c r="F233" s="279"/>
      <c r="G233" s="279"/>
      <c r="H233" s="279"/>
      <c r="I233" s="279"/>
      <c r="J233" s="279"/>
      <c r="K233" s="280"/>
    </row>
    <row r="234" spans="1:11" ht="31" x14ac:dyDescent="0.35">
      <c r="A234" s="126" t="s">
        <v>649</v>
      </c>
      <c r="B234" s="274" t="s">
        <v>650</v>
      </c>
      <c r="C234" s="274"/>
      <c r="D234" s="274"/>
      <c r="E234" s="274"/>
      <c r="F234" s="274"/>
      <c r="G234" s="274"/>
      <c r="H234" s="274"/>
      <c r="I234" s="107" t="s">
        <v>651</v>
      </c>
      <c r="J234" s="107" t="s">
        <v>652</v>
      </c>
      <c r="K234" s="127" t="s">
        <v>658</v>
      </c>
    </row>
    <row r="235" spans="1:11" x14ac:dyDescent="0.35">
      <c r="A235" s="128"/>
      <c r="B235" s="263"/>
      <c r="C235" s="263"/>
      <c r="D235" s="263"/>
      <c r="E235" s="263"/>
      <c r="F235" s="263"/>
      <c r="G235" s="263"/>
      <c r="H235" s="263"/>
      <c r="I235" s="105"/>
      <c r="J235" s="106"/>
      <c r="K235" s="129"/>
    </row>
    <row r="236" spans="1:11" x14ac:dyDescent="0.35">
      <c r="A236" s="128"/>
      <c r="B236" s="263"/>
      <c r="C236" s="263"/>
      <c r="D236" s="263"/>
      <c r="E236" s="263"/>
      <c r="F236" s="263"/>
      <c r="G236" s="263"/>
      <c r="H236" s="263"/>
      <c r="I236" s="105"/>
      <c r="J236" s="106"/>
      <c r="K236" s="129"/>
    </row>
    <row r="237" spans="1:11" x14ac:dyDescent="0.35">
      <c r="A237" s="128"/>
      <c r="B237" s="263"/>
      <c r="C237" s="263"/>
      <c r="D237" s="263"/>
      <c r="E237" s="263"/>
      <c r="F237" s="263"/>
      <c r="G237" s="263"/>
      <c r="H237" s="263"/>
      <c r="I237" s="105"/>
      <c r="J237" s="106"/>
      <c r="K237" s="129"/>
    </row>
    <row r="238" spans="1:11" x14ac:dyDescent="0.35">
      <c r="A238" s="128"/>
      <c r="B238" s="263"/>
      <c r="C238" s="263"/>
      <c r="D238" s="263"/>
      <c r="E238" s="263"/>
      <c r="F238" s="263"/>
      <c r="G238" s="263"/>
      <c r="H238" s="263"/>
      <c r="I238" s="105"/>
      <c r="J238" s="106"/>
      <c r="K238" s="129"/>
    </row>
    <row r="239" spans="1:11" x14ac:dyDescent="0.35">
      <c r="A239" s="128"/>
      <c r="B239" s="263"/>
      <c r="C239" s="263"/>
      <c r="D239" s="263"/>
      <c r="E239" s="263"/>
      <c r="F239" s="263"/>
      <c r="G239" s="263"/>
      <c r="H239" s="263"/>
      <c r="I239" s="105"/>
      <c r="J239" s="106"/>
      <c r="K239" s="129"/>
    </row>
    <row r="240" spans="1:11" x14ac:dyDescent="0.35">
      <c r="A240" s="128"/>
      <c r="B240" s="263"/>
      <c r="C240" s="263"/>
      <c r="D240" s="263"/>
      <c r="E240" s="263"/>
      <c r="F240" s="263"/>
      <c r="G240" s="263"/>
      <c r="H240" s="263"/>
      <c r="I240" s="105"/>
      <c r="J240" s="106"/>
      <c r="K240" s="129"/>
    </row>
    <row r="241" spans="1:11" x14ac:dyDescent="0.35">
      <c r="A241" s="128"/>
      <c r="B241" s="263"/>
      <c r="C241" s="263"/>
      <c r="D241" s="263"/>
      <c r="E241" s="263"/>
      <c r="F241" s="263"/>
      <c r="G241" s="263"/>
      <c r="H241" s="263"/>
      <c r="I241" s="105"/>
      <c r="J241" s="106"/>
      <c r="K241" s="129"/>
    </row>
    <row r="242" spans="1:11" x14ac:dyDescent="0.35">
      <c r="A242" s="128"/>
      <c r="B242" s="263"/>
      <c r="C242" s="263"/>
      <c r="D242" s="263"/>
      <c r="E242" s="263"/>
      <c r="F242" s="263"/>
      <c r="G242" s="263"/>
      <c r="H242" s="263"/>
      <c r="I242" s="105"/>
      <c r="J242" s="106"/>
      <c r="K242" s="129"/>
    </row>
    <row r="243" spans="1:11" x14ac:dyDescent="0.35">
      <c r="A243" s="293" t="s">
        <v>656</v>
      </c>
      <c r="B243" s="294"/>
      <c r="C243" s="294"/>
      <c r="D243" s="294"/>
      <c r="E243" s="294"/>
      <c r="F243" s="294"/>
      <c r="G243" s="294"/>
      <c r="H243" s="294"/>
      <c r="I243" s="294"/>
      <c r="J243" s="295"/>
      <c r="K243" s="150">
        <f>SUM(K235:K242)</f>
        <v>0</v>
      </c>
    </row>
    <row r="244" spans="1:11" ht="15.5" customHeight="1" thickBot="1" x14ac:dyDescent="0.4">
      <c r="A244" s="264" t="s">
        <v>653</v>
      </c>
      <c r="B244" s="265"/>
      <c r="C244" s="265"/>
      <c r="D244" s="265"/>
      <c r="E244" s="265"/>
      <c r="F244" s="265"/>
      <c r="G244" s="265"/>
      <c r="H244" s="265"/>
      <c r="I244" s="265"/>
      <c r="J244" s="265"/>
      <c r="K244" s="266"/>
    </row>
    <row r="245" spans="1:11" ht="16" thickBot="1" x14ac:dyDescent="0.4">
      <c r="A245" s="130"/>
      <c r="B245" s="20"/>
      <c r="C245" s="20"/>
      <c r="D245" s="20"/>
      <c r="E245" s="20"/>
      <c r="F245" s="20"/>
      <c r="G245" s="20"/>
      <c r="H245" s="20"/>
      <c r="I245" s="20"/>
      <c r="J245" s="20"/>
      <c r="K245" s="131"/>
    </row>
    <row r="246" spans="1:11" ht="34" customHeight="1" thickBot="1" x14ac:dyDescent="0.4">
      <c r="A246" s="267" t="s">
        <v>708</v>
      </c>
      <c r="B246" s="268"/>
      <c r="C246" s="268"/>
      <c r="D246" s="268"/>
      <c r="E246" s="268"/>
      <c r="F246" s="268"/>
      <c r="G246" s="42" t="e">
        <f>VLOOKUP(F208,Arkusz4!B$2:O$55,8,0)</f>
        <v>#N/A</v>
      </c>
      <c r="H246" s="269" t="str">
        <f>IFERROR(IF(G246="T","OBJĘTE UMOWĄ","NIE DOTYCZY"),"")</f>
        <v/>
      </c>
      <c r="I246" s="269"/>
      <c r="J246" s="269"/>
      <c r="K246" s="270"/>
    </row>
    <row r="247" spans="1:11" ht="15.5" customHeight="1" x14ac:dyDescent="0.35">
      <c r="A247" s="271" t="s">
        <v>648</v>
      </c>
      <c r="B247" s="272"/>
      <c r="C247" s="272"/>
      <c r="D247" s="272"/>
      <c r="E247" s="272"/>
      <c r="F247" s="272"/>
      <c r="G247" s="272"/>
      <c r="H247" s="272"/>
      <c r="I247" s="272"/>
      <c r="J247" s="272"/>
      <c r="K247" s="273"/>
    </row>
    <row r="248" spans="1:11" ht="31" x14ac:dyDescent="0.35">
      <c r="A248" s="126" t="s">
        <v>649</v>
      </c>
      <c r="B248" s="274" t="s">
        <v>650</v>
      </c>
      <c r="C248" s="274"/>
      <c r="D248" s="274"/>
      <c r="E248" s="274"/>
      <c r="F248" s="274"/>
      <c r="G248" s="274"/>
      <c r="H248" s="274"/>
      <c r="I248" s="107" t="s">
        <v>651</v>
      </c>
      <c r="J248" s="107" t="s">
        <v>652</v>
      </c>
      <c r="K248" s="127" t="s">
        <v>658</v>
      </c>
    </row>
    <row r="249" spans="1:11" x14ac:dyDescent="0.35">
      <c r="A249" s="128"/>
      <c r="B249" s="263"/>
      <c r="C249" s="263"/>
      <c r="D249" s="263"/>
      <c r="E249" s="263"/>
      <c r="F249" s="263"/>
      <c r="G249" s="263"/>
      <c r="H249" s="263"/>
      <c r="I249" s="105"/>
      <c r="J249" s="106"/>
      <c r="K249" s="129"/>
    </row>
    <row r="250" spans="1:11" x14ac:dyDescent="0.35">
      <c r="A250" s="128"/>
      <c r="B250" s="263"/>
      <c r="C250" s="263"/>
      <c r="D250" s="263"/>
      <c r="E250" s="263"/>
      <c r="F250" s="263"/>
      <c r="G250" s="263"/>
      <c r="H250" s="263"/>
      <c r="I250" s="105"/>
      <c r="J250" s="106"/>
      <c r="K250" s="129"/>
    </row>
    <row r="251" spans="1:11" x14ac:dyDescent="0.35">
      <c r="A251" s="128"/>
      <c r="B251" s="263"/>
      <c r="C251" s="263"/>
      <c r="D251" s="263"/>
      <c r="E251" s="263"/>
      <c r="F251" s="263"/>
      <c r="G251" s="263"/>
      <c r="H251" s="263"/>
      <c r="I251" s="105"/>
      <c r="J251" s="106"/>
      <c r="K251" s="129"/>
    </row>
    <row r="252" spans="1:11" x14ac:dyDescent="0.35">
      <c r="A252" s="128"/>
      <c r="B252" s="263"/>
      <c r="C252" s="263"/>
      <c r="D252" s="263"/>
      <c r="E252" s="263"/>
      <c r="F252" s="263"/>
      <c r="G252" s="263"/>
      <c r="H252" s="263"/>
      <c r="I252" s="105"/>
      <c r="J252" s="106"/>
      <c r="K252" s="129"/>
    </row>
    <row r="253" spans="1:11" x14ac:dyDescent="0.35">
      <c r="A253" s="128"/>
      <c r="B253" s="263"/>
      <c r="C253" s="263"/>
      <c r="D253" s="263"/>
      <c r="E253" s="263"/>
      <c r="F253" s="263"/>
      <c r="G253" s="263"/>
      <c r="H253" s="263"/>
      <c r="I253" s="105"/>
      <c r="J253" s="106"/>
      <c r="K253" s="129"/>
    </row>
    <row r="254" spans="1:11" x14ac:dyDescent="0.35">
      <c r="A254" s="128"/>
      <c r="B254" s="263"/>
      <c r="C254" s="263"/>
      <c r="D254" s="263"/>
      <c r="E254" s="263"/>
      <c r="F254" s="263"/>
      <c r="G254" s="263"/>
      <c r="H254" s="263"/>
      <c r="I254" s="105"/>
      <c r="J254" s="106"/>
      <c r="K254" s="129"/>
    </row>
    <row r="255" spans="1:11" x14ac:dyDescent="0.35">
      <c r="A255" s="128"/>
      <c r="B255" s="263"/>
      <c r="C255" s="263"/>
      <c r="D255" s="263"/>
      <c r="E255" s="263"/>
      <c r="F255" s="263"/>
      <c r="G255" s="263"/>
      <c r="H255" s="263"/>
      <c r="I255" s="105"/>
      <c r="J255" s="106"/>
      <c r="K255" s="129"/>
    </row>
    <row r="256" spans="1:11" x14ac:dyDescent="0.35">
      <c r="A256" s="128"/>
      <c r="B256" s="263"/>
      <c r="C256" s="263"/>
      <c r="D256" s="263"/>
      <c r="E256" s="263"/>
      <c r="F256" s="263"/>
      <c r="G256" s="263"/>
      <c r="H256" s="263"/>
      <c r="I256" s="105"/>
      <c r="J256" s="106"/>
      <c r="K256" s="129"/>
    </row>
    <row r="257" spans="1:11" x14ac:dyDescent="0.35">
      <c r="A257" s="293" t="s">
        <v>656</v>
      </c>
      <c r="B257" s="294"/>
      <c r="C257" s="294"/>
      <c r="D257" s="294"/>
      <c r="E257" s="294"/>
      <c r="F257" s="294"/>
      <c r="G257" s="294"/>
      <c r="H257" s="294"/>
      <c r="I257" s="294"/>
      <c r="J257" s="295"/>
      <c r="K257" s="150">
        <f>SUM(K249:K256)</f>
        <v>0</v>
      </c>
    </row>
    <row r="258" spans="1:11" ht="15.5" customHeight="1" thickBot="1" x14ac:dyDescent="0.4">
      <c r="A258" s="264" t="s">
        <v>653</v>
      </c>
      <c r="B258" s="265"/>
      <c r="C258" s="265"/>
      <c r="D258" s="265"/>
      <c r="E258" s="265"/>
      <c r="F258" s="265"/>
      <c r="G258" s="265"/>
      <c r="H258" s="265"/>
      <c r="I258" s="265"/>
      <c r="J258" s="265"/>
      <c r="K258" s="266"/>
    </row>
    <row r="259" spans="1:11" ht="16" thickBot="1" x14ac:dyDescent="0.4">
      <c r="A259" s="130"/>
      <c r="B259" s="20"/>
      <c r="C259" s="20"/>
      <c r="D259" s="20"/>
      <c r="E259" s="20"/>
      <c r="F259" s="20"/>
      <c r="G259" s="20"/>
      <c r="H259" s="20"/>
      <c r="I259" s="20"/>
      <c r="J259" s="20"/>
      <c r="K259" s="131"/>
    </row>
    <row r="260" spans="1:11" ht="32.5" customHeight="1" thickBot="1" x14ac:dyDescent="0.4">
      <c r="A260" s="267" t="s">
        <v>710</v>
      </c>
      <c r="B260" s="268"/>
      <c r="C260" s="268"/>
      <c r="D260" s="268"/>
      <c r="E260" s="268"/>
      <c r="F260" s="268"/>
      <c r="G260" s="42" t="e">
        <f>VLOOKUP(F208,Arkusz4!B$2:O$55,9,0)</f>
        <v>#N/A</v>
      </c>
      <c r="H260" s="269" t="str">
        <f>IFERROR(IF(G260="T","OBJĘTE UMOWĄ","NIE DOTYCZY"),"")</f>
        <v/>
      </c>
      <c r="I260" s="269"/>
      <c r="J260" s="269"/>
      <c r="K260" s="270"/>
    </row>
    <row r="261" spans="1:11" ht="15.5" customHeight="1" x14ac:dyDescent="0.35">
      <c r="A261" s="271" t="s">
        <v>648</v>
      </c>
      <c r="B261" s="272"/>
      <c r="C261" s="272"/>
      <c r="D261" s="272"/>
      <c r="E261" s="272"/>
      <c r="F261" s="272"/>
      <c r="G261" s="272"/>
      <c r="H261" s="272"/>
      <c r="I261" s="272"/>
      <c r="J261" s="272"/>
      <c r="K261" s="273"/>
    </row>
    <row r="262" spans="1:11" ht="31" x14ac:dyDescent="0.35">
      <c r="A262" s="126" t="s">
        <v>649</v>
      </c>
      <c r="B262" s="274" t="s">
        <v>650</v>
      </c>
      <c r="C262" s="274"/>
      <c r="D262" s="274"/>
      <c r="E262" s="274"/>
      <c r="F262" s="274"/>
      <c r="G262" s="274"/>
      <c r="H262" s="274"/>
      <c r="I262" s="107" t="s">
        <v>651</v>
      </c>
      <c r="J262" s="107" t="s">
        <v>652</v>
      </c>
      <c r="K262" s="127" t="s">
        <v>658</v>
      </c>
    </row>
    <row r="263" spans="1:11" x14ac:dyDescent="0.35">
      <c r="A263" s="128"/>
      <c r="B263" s="263"/>
      <c r="C263" s="263"/>
      <c r="D263" s="263"/>
      <c r="E263" s="263"/>
      <c r="F263" s="263"/>
      <c r="G263" s="263"/>
      <c r="H263" s="263"/>
      <c r="I263" s="105"/>
      <c r="J263" s="106"/>
      <c r="K263" s="129"/>
    </row>
    <row r="264" spans="1:11" x14ac:dyDescent="0.35">
      <c r="A264" s="128"/>
      <c r="B264" s="263"/>
      <c r="C264" s="263"/>
      <c r="D264" s="263"/>
      <c r="E264" s="263"/>
      <c r="F264" s="263"/>
      <c r="G264" s="263"/>
      <c r="H264" s="263"/>
      <c r="I264" s="105"/>
      <c r="J264" s="106"/>
      <c r="K264" s="129"/>
    </row>
    <row r="265" spans="1:11" x14ac:dyDescent="0.35">
      <c r="A265" s="128"/>
      <c r="B265" s="263"/>
      <c r="C265" s="263"/>
      <c r="D265" s="263"/>
      <c r="E265" s="263"/>
      <c r="F265" s="263"/>
      <c r="G265" s="263"/>
      <c r="H265" s="263"/>
      <c r="I265" s="105"/>
      <c r="J265" s="106"/>
      <c r="K265" s="129"/>
    </row>
    <row r="266" spans="1:11" x14ac:dyDescent="0.35">
      <c r="A266" s="128"/>
      <c r="B266" s="263"/>
      <c r="C266" s="263"/>
      <c r="D266" s="263"/>
      <c r="E266" s="263"/>
      <c r="F266" s="263"/>
      <c r="G266" s="263"/>
      <c r="H266" s="263"/>
      <c r="I266" s="105"/>
      <c r="J266" s="106"/>
      <c r="K266" s="129"/>
    </row>
    <row r="267" spans="1:11" x14ac:dyDescent="0.35">
      <c r="A267" s="128"/>
      <c r="B267" s="263"/>
      <c r="C267" s="263"/>
      <c r="D267" s="263"/>
      <c r="E267" s="263"/>
      <c r="F267" s="263"/>
      <c r="G267" s="263"/>
      <c r="H267" s="263"/>
      <c r="I267" s="105"/>
      <c r="J267" s="106"/>
      <c r="K267" s="129"/>
    </row>
    <row r="268" spans="1:11" x14ac:dyDescent="0.35">
      <c r="A268" s="128"/>
      <c r="B268" s="263"/>
      <c r="C268" s="263"/>
      <c r="D268" s="263"/>
      <c r="E268" s="263"/>
      <c r="F268" s="263"/>
      <c r="G268" s="263"/>
      <c r="H268" s="263"/>
      <c r="I268" s="105"/>
      <c r="J268" s="106"/>
      <c r="K268" s="129"/>
    </row>
    <row r="269" spans="1:11" x14ac:dyDescent="0.35">
      <c r="A269" s="128"/>
      <c r="B269" s="263"/>
      <c r="C269" s="263"/>
      <c r="D269" s="263"/>
      <c r="E269" s="263"/>
      <c r="F269" s="263"/>
      <c r="G269" s="263"/>
      <c r="H269" s="263"/>
      <c r="I269" s="105"/>
      <c r="J269" s="106"/>
      <c r="K269" s="129"/>
    </row>
    <row r="270" spans="1:11" x14ac:dyDescent="0.35">
      <c r="A270" s="128"/>
      <c r="B270" s="263"/>
      <c r="C270" s="263"/>
      <c r="D270" s="263"/>
      <c r="E270" s="263"/>
      <c r="F270" s="263"/>
      <c r="G270" s="263"/>
      <c r="H270" s="263"/>
      <c r="I270" s="105"/>
      <c r="J270" s="106"/>
      <c r="K270" s="129"/>
    </row>
    <row r="271" spans="1:11" x14ac:dyDescent="0.35">
      <c r="A271" s="293" t="s">
        <v>656</v>
      </c>
      <c r="B271" s="294"/>
      <c r="C271" s="294"/>
      <c r="D271" s="294"/>
      <c r="E271" s="294"/>
      <c r="F271" s="294"/>
      <c r="G271" s="294"/>
      <c r="H271" s="294"/>
      <c r="I271" s="294"/>
      <c r="J271" s="295"/>
      <c r="K271" s="150">
        <f>SUM(K263:K270)</f>
        <v>0</v>
      </c>
    </row>
    <row r="272" spans="1:11" ht="15.5" customHeight="1" thickBot="1" x14ac:dyDescent="0.4">
      <c r="A272" s="264" t="s">
        <v>653</v>
      </c>
      <c r="B272" s="265"/>
      <c r="C272" s="265"/>
      <c r="D272" s="265"/>
      <c r="E272" s="265"/>
      <c r="F272" s="265"/>
      <c r="G272" s="265"/>
      <c r="H272" s="265"/>
      <c r="I272" s="265"/>
      <c r="J272" s="265"/>
      <c r="K272" s="266"/>
    </row>
    <row r="273" spans="1:11" ht="16" thickBot="1" x14ac:dyDescent="0.4">
      <c r="A273" s="130"/>
      <c r="B273" s="20"/>
      <c r="C273" s="20"/>
      <c r="D273" s="20"/>
      <c r="E273" s="20"/>
      <c r="F273" s="20"/>
      <c r="G273" s="20"/>
      <c r="H273" s="20"/>
      <c r="I273" s="20"/>
      <c r="J273" s="20"/>
      <c r="K273" s="131"/>
    </row>
    <row r="274" spans="1:11" ht="28.5" customHeight="1" thickBot="1" x14ac:dyDescent="0.4">
      <c r="A274" s="267" t="s">
        <v>711</v>
      </c>
      <c r="B274" s="268"/>
      <c r="C274" s="268"/>
      <c r="D274" s="268"/>
      <c r="E274" s="268"/>
      <c r="F274" s="268"/>
      <c r="G274" s="42" t="e">
        <f>VLOOKUP(F208,Arkusz4!B$2:O$55,10,0)</f>
        <v>#N/A</v>
      </c>
      <c r="H274" s="269" t="str">
        <f>IFERROR(IF(G274="T","OBJĘTE UMOWĄ","NIE DOTYCZY"),"")</f>
        <v/>
      </c>
      <c r="I274" s="269"/>
      <c r="J274" s="269"/>
      <c r="K274" s="270"/>
    </row>
    <row r="275" spans="1:11" ht="15.5" customHeight="1" x14ac:dyDescent="0.35">
      <c r="A275" s="271" t="s">
        <v>648</v>
      </c>
      <c r="B275" s="272"/>
      <c r="C275" s="272"/>
      <c r="D275" s="272"/>
      <c r="E275" s="272"/>
      <c r="F275" s="272"/>
      <c r="G275" s="272"/>
      <c r="H275" s="272"/>
      <c r="I275" s="272"/>
      <c r="J275" s="272"/>
      <c r="K275" s="273"/>
    </row>
    <row r="276" spans="1:11" ht="31" x14ac:dyDescent="0.35">
      <c r="A276" s="126" t="s">
        <v>649</v>
      </c>
      <c r="B276" s="274" t="s">
        <v>650</v>
      </c>
      <c r="C276" s="274"/>
      <c r="D276" s="274"/>
      <c r="E276" s="274"/>
      <c r="F276" s="274"/>
      <c r="G276" s="274"/>
      <c r="H276" s="274"/>
      <c r="I276" s="107" t="s">
        <v>651</v>
      </c>
      <c r="J276" s="107" t="s">
        <v>652</v>
      </c>
      <c r="K276" s="127" t="s">
        <v>658</v>
      </c>
    </row>
    <row r="277" spans="1:11" x14ac:dyDescent="0.35">
      <c r="A277" s="128"/>
      <c r="B277" s="263"/>
      <c r="C277" s="263"/>
      <c r="D277" s="263"/>
      <c r="E277" s="263"/>
      <c r="F277" s="263"/>
      <c r="G277" s="263"/>
      <c r="H277" s="263"/>
      <c r="I277" s="105"/>
      <c r="J277" s="106"/>
      <c r="K277" s="129"/>
    </row>
    <row r="278" spans="1:11" x14ac:dyDescent="0.35">
      <c r="A278" s="128"/>
      <c r="B278" s="263"/>
      <c r="C278" s="263"/>
      <c r="D278" s="263"/>
      <c r="E278" s="263"/>
      <c r="F278" s="263"/>
      <c r="G278" s="263"/>
      <c r="H278" s="263"/>
      <c r="I278" s="105"/>
      <c r="J278" s="106"/>
      <c r="K278" s="129"/>
    </row>
    <row r="279" spans="1:11" x14ac:dyDescent="0.35">
      <c r="A279" s="128"/>
      <c r="B279" s="263"/>
      <c r="C279" s="263"/>
      <c r="D279" s="263"/>
      <c r="E279" s="263"/>
      <c r="F279" s="263"/>
      <c r="G279" s="263"/>
      <c r="H279" s="263"/>
      <c r="I279" s="105"/>
      <c r="J279" s="106"/>
      <c r="K279" s="129"/>
    </row>
    <row r="280" spans="1:11" x14ac:dyDescent="0.35">
      <c r="A280" s="128"/>
      <c r="B280" s="263"/>
      <c r="C280" s="263"/>
      <c r="D280" s="263"/>
      <c r="E280" s="263"/>
      <c r="F280" s="263"/>
      <c r="G280" s="263"/>
      <c r="H280" s="263"/>
      <c r="I280" s="105"/>
      <c r="J280" s="106"/>
      <c r="K280" s="129"/>
    </row>
    <row r="281" spans="1:11" x14ac:dyDescent="0.35">
      <c r="A281" s="128"/>
      <c r="B281" s="263"/>
      <c r="C281" s="263"/>
      <c r="D281" s="263"/>
      <c r="E281" s="263"/>
      <c r="F281" s="263"/>
      <c r="G281" s="263"/>
      <c r="H281" s="263"/>
      <c r="I281" s="105"/>
      <c r="J281" s="106"/>
      <c r="K281" s="129"/>
    </row>
    <row r="282" spans="1:11" x14ac:dyDescent="0.35">
      <c r="A282" s="128"/>
      <c r="B282" s="263"/>
      <c r="C282" s="263"/>
      <c r="D282" s="263"/>
      <c r="E282" s="263"/>
      <c r="F282" s="263"/>
      <c r="G282" s="263"/>
      <c r="H282" s="263"/>
      <c r="I282" s="105"/>
      <c r="J282" s="106"/>
      <c r="K282" s="129"/>
    </row>
    <row r="283" spans="1:11" x14ac:dyDescent="0.35">
      <c r="A283" s="128"/>
      <c r="B283" s="263"/>
      <c r="C283" s="263"/>
      <c r="D283" s="263"/>
      <c r="E283" s="263"/>
      <c r="F283" s="263"/>
      <c r="G283" s="263"/>
      <c r="H283" s="263"/>
      <c r="I283" s="105"/>
      <c r="J283" s="106"/>
      <c r="K283" s="129"/>
    </row>
    <row r="284" spans="1:11" x14ac:dyDescent="0.35">
      <c r="A284" s="128"/>
      <c r="B284" s="263"/>
      <c r="C284" s="263"/>
      <c r="D284" s="263"/>
      <c r="E284" s="263"/>
      <c r="F284" s="263"/>
      <c r="G284" s="263"/>
      <c r="H284" s="263"/>
      <c r="I284" s="105"/>
      <c r="J284" s="106"/>
      <c r="K284" s="129"/>
    </row>
    <row r="285" spans="1:11" x14ac:dyDescent="0.35">
      <c r="A285" s="293" t="s">
        <v>656</v>
      </c>
      <c r="B285" s="294"/>
      <c r="C285" s="294"/>
      <c r="D285" s="294"/>
      <c r="E285" s="294"/>
      <c r="F285" s="294"/>
      <c r="G285" s="294"/>
      <c r="H285" s="294"/>
      <c r="I285" s="294"/>
      <c r="J285" s="295"/>
      <c r="K285" s="150">
        <f>SUM(K277:K284)</f>
        <v>0</v>
      </c>
    </row>
    <row r="286" spans="1:11" ht="15.5" customHeight="1" thickBot="1" x14ac:dyDescent="0.4">
      <c r="A286" s="264" t="s">
        <v>653</v>
      </c>
      <c r="B286" s="265"/>
      <c r="C286" s="265"/>
      <c r="D286" s="265"/>
      <c r="E286" s="265"/>
      <c r="F286" s="265"/>
      <c r="G286" s="265"/>
      <c r="H286" s="265"/>
      <c r="I286" s="265"/>
      <c r="J286" s="265"/>
      <c r="K286" s="266"/>
    </row>
    <row r="287" spans="1:11" ht="16" thickBot="1" x14ac:dyDescent="0.4">
      <c r="A287" s="130"/>
      <c r="B287" s="20"/>
      <c r="C287" s="20"/>
      <c r="D287" s="20"/>
      <c r="E287" s="20"/>
      <c r="F287" s="20"/>
      <c r="G287" s="20"/>
      <c r="H287" s="20"/>
      <c r="I287" s="20"/>
      <c r="J287" s="20"/>
      <c r="K287" s="131"/>
    </row>
    <row r="288" spans="1:11" ht="33" customHeight="1" thickBot="1" x14ac:dyDescent="0.4">
      <c r="A288" s="267" t="s">
        <v>712</v>
      </c>
      <c r="B288" s="268"/>
      <c r="C288" s="268"/>
      <c r="D288" s="268"/>
      <c r="E288" s="268"/>
      <c r="F288" s="268"/>
      <c r="G288" s="42" t="e">
        <f>VLOOKUP(F208,Arkusz4!B$2:O$55,11,0)</f>
        <v>#N/A</v>
      </c>
      <c r="H288" s="269" t="str">
        <f>IFERROR(IF(G288="T","OBJĘTE UMOWĄ","NIE DOTYCZY"),"")</f>
        <v/>
      </c>
      <c r="I288" s="269"/>
      <c r="J288" s="269"/>
      <c r="K288" s="270"/>
    </row>
    <row r="289" spans="1:11" ht="15.5" customHeight="1" x14ac:dyDescent="0.35">
      <c r="A289" s="271" t="s">
        <v>648</v>
      </c>
      <c r="B289" s="272"/>
      <c r="C289" s="272"/>
      <c r="D289" s="272"/>
      <c r="E289" s="272"/>
      <c r="F289" s="272"/>
      <c r="G289" s="272"/>
      <c r="H289" s="272"/>
      <c r="I289" s="272"/>
      <c r="J289" s="272"/>
      <c r="K289" s="273"/>
    </row>
    <row r="290" spans="1:11" ht="31" x14ac:dyDescent="0.35">
      <c r="A290" s="126" t="s">
        <v>649</v>
      </c>
      <c r="B290" s="274" t="s">
        <v>650</v>
      </c>
      <c r="C290" s="274"/>
      <c r="D290" s="274"/>
      <c r="E290" s="274"/>
      <c r="F290" s="274"/>
      <c r="G290" s="274"/>
      <c r="H290" s="274"/>
      <c r="I290" s="107" t="s">
        <v>651</v>
      </c>
      <c r="J290" s="107" t="s">
        <v>652</v>
      </c>
      <c r="K290" s="127" t="s">
        <v>658</v>
      </c>
    </row>
    <row r="291" spans="1:11" x14ac:dyDescent="0.35">
      <c r="A291" s="128"/>
      <c r="B291" s="263"/>
      <c r="C291" s="263"/>
      <c r="D291" s="263"/>
      <c r="E291" s="263"/>
      <c r="F291" s="263"/>
      <c r="G291" s="263"/>
      <c r="H291" s="263"/>
      <c r="I291" s="105"/>
      <c r="J291" s="106"/>
      <c r="K291" s="129"/>
    </row>
    <row r="292" spans="1:11" x14ac:dyDescent="0.35">
      <c r="A292" s="128"/>
      <c r="B292" s="263"/>
      <c r="C292" s="263"/>
      <c r="D292" s="263"/>
      <c r="E292" s="263"/>
      <c r="F292" s="263"/>
      <c r="G292" s="263"/>
      <c r="H292" s="263"/>
      <c r="I292" s="105"/>
      <c r="J292" s="106"/>
      <c r="K292" s="129"/>
    </row>
    <row r="293" spans="1:11" x14ac:dyDescent="0.35">
      <c r="A293" s="128"/>
      <c r="B293" s="263"/>
      <c r="C293" s="263"/>
      <c r="D293" s="263"/>
      <c r="E293" s="263"/>
      <c r="F293" s="263"/>
      <c r="G293" s="263"/>
      <c r="H293" s="263"/>
      <c r="I293" s="105"/>
      <c r="J293" s="106"/>
      <c r="K293" s="129"/>
    </row>
    <row r="294" spans="1:11" x14ac:dyDescent="0.35">
      <c r="A294" s="128"/>
      <c r="B294" s="263"/>
      <c r="C294" s="263"/>
      <c r="D294" s="263"/>
      <c r="E294" s="263"/>
      <c r="F294" s="263"/>
      <c r="G294" s="263"/>
      <c r="H294" s="263"/>
      <c r="I294" s="105"/>
      <c r="J294" s="106"/>
      <c r="K294" s="129"/>
    </row>
    <row r="295" spans="1:11" x14ac:dyDescent="0.35">
      <c r="A295" s="128"/>
      <c r="B295" s="263"/>
      <c r="C295" s="263"/>
      <c r="D295" s="263"/>
      <c r="E295" s="263"/>
      <c r="F295" s="263"/>
      <c r="G295" s="263"/>
      <c r="H295" s="263"/>
      <c r="I295" s="105"/>
      <c r="J295" s="106"/>
      <c r="K295" s="129"/>
    </row>
    <row r="296" spans="1:11" x14ac:dyDescent="0.35">
      <c r="A296" s="128"/>
      <c r="B296" s="263"/>
      <c r="C296" s="263"/>
      <c r="D296" s="263"/>
      <c r="E296" s="263"/>
      <c r="F296" s="263"/>
      <c r="G296" s="263"/>
      <c r="H296" s="263"/>
      <c r="I296" s="105"/>
      <c r="J296" s="106"/>
      <c r="K296" s="129"/>
    </row>
    <row r="297" spans="1:11" x14ac:dyDescent="0.35">
      <c r="A297" s="128"/>
      <c r="B297" s="263"/>
      <c r="C297" s="263"/>
      <c r="D297" s="263"/>
      <c r="E297" s="263"/>
      <c r="F297" s="263"/>
      <c r="G297" s="263"/>
      <c r="H297" s="263"/>
      <c r="I297" s="105"/>
      <c r="J297" s="106"/>
      <c r="K297" s="129"/>
    </row>
    <row r="298" spans="1:11" x14ac:dyDescent="0.35">
      <c r="A298" s="128"/>
      <c r="B298" s="263"/>
      <c r="C298" s="263"/>
      <c r="D298" s="263"/>
      <c r="E298" s="263"/>
      <c r="F298" s="263"/>
      <c r="G298" s="263"/>
      <c r="H298" s="263"/>
      <c r="I298" s="105"/>
      <c r="J298" s="106"/>
      <c r="K298" s="129"/>
    </row>
    <row r="299" spans="1:11" x14ac:dyDescent="0.35">
      <c r="A299" s="293" t="s">
        <v>656</v>
      </c>
      <c r="B299" s="294"/>
      <c r="C299" s="294"/>
      <c r="D299" s="294"/>
      <c r="E299" s="294"/>
      <c r="F299" s="294"/>
      <c r="G299" s="294"/>
      <c r="H299" s="294"/>
      <c r="I299" s="294"/>
      <c r="J299" s="295"/>
      <c r="K299" s="150">
        <f>SUM(K291:K298)</f>
        <v>0</v>
      </c>
    </row>
    <row r="300" spans="1:11" ht="15.5" customHeight="1" thickBot="1" x14ac:dyDescent="0.4">
      <c r="A300" s="264" t="s">
        <v>653</v>
      </c>
      <c r="B300" s="265"/>
      <c r="C300" s="265"/>
      <c r="D300" s="265"/>
      <c r="E300" s="265"/>
      <c r="F300" s="265"/>
      <c r="G300" s="265"/>
      <c r="H300" s="265"/>
      <c r="I300" s="265"/>
      <c r="J300" s="265"/>
      <c r="K300" s="266"/>
    </row>
    <row r="301" spans="1:11" ht="16" thickBot="1" x14ac:dyDescent="0.4">
      <c r="A301" s="130"/>
      <c r="B301" s="20"/>
      <c r="C301" s="20"/>
      <c r="D301" s="20"/>
      <c r="E301" s="20"/>
      <c r="F301" s="20"/>
      <c r="G301" s="20"/>
      <c r="H301" s="20"/>
      <c r="I301" s="20"/>
      <c r="J301" s="20"/>
      <c r="K301" s="131"/>
    </row>
    <row r="302" spans="1:11" ht="28" customHeight="1" thickBot="1" x14ac:dyDescent="0.4">
      <c r="A302" s="276" t="s">
        <v>713</v>
      </c>
      <c r="B302" s="277"/>
      <c r="C302" s="277"/>
      <c r="D302" s="277"/>
      <c r="E302" s="277"/>
      <c r="F302" s="277"/>
      <c r="G302" s="42" t="e">
        <f>VLOOKUP(F208,Arkusz4!B$2:O$55,12,0)</f>
        <v>#N/A</v>
      </c>
      <c r="H302" s="269" t="str">
        <f>IFERROR(IF(G302="T","OBJĘTE UMOWĄ","NIE DOTYCZY"),"")</f>
        <v/>
      </c>
      <c r="I302" s="269"/>
      <c r="J302" s="269"/>
      <c r="K302" s="270"/>
    </row>
    <row r="303" spans="1:11" ht="15.5" customHeight="1" x14ac:dyDescent="0.35">
      <c r="A303" s="271" t="s">
        <v>648</v>
      </c>
      <c r="B303" s="272"/>
      <c r="C303" s="272"/>
      <c r="D303" s="272"/>
      <c r="E303" s="272"/>
      <c r="F303" s="272"/>
      <c r="G303" s="272"/>
      <c r="H303" s="272"/>
      <c r="I303" s="272"/>
      <c r="J303" s="272"/>
      <c r="K303" s="273"/>
    </row>
    <row r="304" spans="1:11" ht="31" x14ac:dyDescent="0.35">
      <c r="A304" s="126" t="s">
        <v>649</v>
      </c>
      <c r="B304" s="274" t="s">
        <v>650</v>
      </c>
      <c r="C304" s="274"/>
      <c r="D304" s="274"/>
      <c r="E304" s="274"/>
      <c r="F304" s="274"/>
      <c r="G304" s="274"/>
      <c r="H304" s="274"/>
      <c r="I304" s="107" t="s">
        <v>651</v>
      </c>
      <c r="J304" s="107" t="s">
        <v>652</v>
      </c>
      <c r="K304" s="127" t="s">
        <v>658</v>
      </c>
    </row>
    <row r="305" spans="1:11" x14ac:dyDescent="0.35">
      <c r="A305" s="128"/>
      <c r="B305" s="263"/>
      <c r="C305" s="263"/>
      <c r="D305" s="263"/>
      <c r="E305" s="263"/>
      <c r="F305" s="263"/>
      <c r="G305" s="263"/>
      <c r="H305" s="263"/>
      <c r="I305" s="105"/>
      <c r="J305" s="106"/>
      <c r="K305" s="129"/>
    </row>
    <row r="306" spans="1:11" x14ac:dyDescent="0.35">
      <c r="A306" s="128"/>
      <c r="B306" s="263"/>
      <c r="C306" s="263"/>
      <c r="D306" s="263"/>
      <c r="E306" s="263"/>
      <c r="F306" s="263"/>
      <c r="G306" s="263"/>
      <c r="H306" s="263"/>
      <c r="I306" s="105"/>
      <c r="J306" s="106"/>
      <c r="K306" s="129"/>
    </row>
    <row r="307" spans="1:11" x14ac:dyDescent="0.35">
      <c r="A307" s="128"/>
      <c r="B307" s="263"/>
      <c r="C307" s="263"/>
      <c r="D307" s="263"/>
      <c r="E307" s="263"/>
      <c r="F307" s="263"/>
      <c r="G307" s="263"/>
      <c r="H307" s="263"/>
      <c r="I307" s="105"/>
      <c r="J307" s="106"/>
      <c r="K307" s="129"/>
    </row>
    <row r="308" spans="1:11" x14ac:dyDescent="0.35">
      <c r="A308" s="128"/>
      <c r="B308" s="263"/>
      <c r="C308" s="263"/>
      <c r="D308" s="263"/>
      <c r="E308" s="263"/>
      <c r="F308" s="263"/>
      <c r="G308" s="263"/>
      <c r="H308" s="263"/>
      <c r="I308" s="105"/>
      <c r="J308" s="106"/>
      <c r="K308" s="129"/>
    </row>
    <row r="309" spans="1:11" x14ac:dyDescent="0.35">
      <c r="A309" s="128"/>
      <c r="B309" s="263"/>
      <c r="C309" s="263"/>
      <c r="D309" s="263"/>
      <c r="E309" s="263"/>
      <c r="F309" s="263"/>
      <c r="G309" s="263"/>
      <c r="H309" s="263"/>
      <c r="I309" s="105"/>
      <c r="J309" s="106"/>
      <c r="K309" s="129"/>
    </row>
    <row r="310" spans="1:11" x14ac:dyDescent="0.35">
      <c r="A310" s="128"/>
      <c r="B310" s="263"/>
      <c r="C310" s="263"/>
      <c r="D310" s="263"/>
      <c r="E310" s="263"/>
      <c r="F310" s="263"/>
      <c r="G310" s="263"/>
      <c r="H310" s="263"/>
      <c r="I310" s="105"/>
      <c r="J310" s="106"/>
      <c r="K310" s="129"/>
    </row>
    <row r="311" spans="1:11" x14ac:dyDescent="0.35">
      <c r="A311" s="128"/>
      <c r="B311" s="263"/>
      <c r="C311" s="263"/>
      <c r="D311" s="263"/>
      <c r="E311" s="263"/>
      <c r="F311" s="263"/>
      <c r="G311" s="263"/>
      <c r="H311" s="263"/>
      <c r="I311" s="105"/>
      <c r="J311" s="106"/>
      <c r="K311" s="129"/>
    </row>
    <row r="312" spans="1:11" x14ac:dyDescent="0.35">
      <c r="A312" s="128"/>
      <c r="B312" s="263"/>
      <c r="C312" s="263"/>
      <c r="D312" s="263"/>
      <c r="E312" s="263"/>
      <c r="F312" s="263"/>
      <c r="G312" s="263"/>
      <c r="H312" s="263"/>
      <c r="I312" s="105"/>
      <c r="J312" s="106"/>
      <c r="K312" s="129"/>
    </row>
    <row r="313" spans="1:11" x14ac:dyDescent="0.35">
      <c r="A313" s="293" t="s">
        <v>656</v>
      </c>
      <c r="B313" s="294"/>
      <c r="C313" s="294"/>
      <c r="D313" s="294"/>
      <c r="E313" s="294"/>
      <c r="F313" s="294"/>
      <c r="G313" s="294"/>
      <c r="H313" s="294"/>
      <c r="I313" s="294"/>
      <c r="J313" s="295"/>
      <c r="K313" s="150">
        <f>SUM(K305:K312)</f>
        <v>0</v>
      </c>
    </row>
    <row r="314" spans="1:11" ht="15.5" customHeight="1" thickBot="1" x14ac:dyDescent="0.4">
      <c r="A314" s="264" t="s">
        <v>653</v>
      </c>
      <c r="B314" s="265"/>
      <c r="C314" s="265"/>
      <c r="D314" s="265"/>
      <c r="E314" s="265"/>
      <c r="F314" s="265"/>
      <c r="G314" s="265"/>
      <c r="H314" s="265"/>
      <c r="I314" s="265"/>
      <c r="J314" s="265"/>
      <c r="K314" s="266"/>
    </row>
    <row r="315" spans="1:11" ht="16" thickBot="1" x14ac:dyDescent="0.4">
      <c r="A315" s="130"/>
      <c r="B315" s="20"/>
      <c r="C315" s="20"/>
      <c r="D315" s="20"/>
      <c r="E315" s="20"/>
      <c r="F315" s="20"/>
      <c r="G315" s="20"/>
      <c r="H315" s="20"/>
      <c r="I315" s="20"/>
      <c r="J315" s="20"/>
      <c r="K315" s="131"/>
    </row>
    <row r="316" spans="1:11" ht="28" customHeight="1" thickBot="1" x14ac:dyDescent="0.4">
      <c r="A316" s="267" t="s">
        <v>714</v>
      </c>
      <c r="B316" s="268"/>
      <c r="C316" s="268"/>
      <c r="D316" s="268"/>
      <c r="E316" s="268"/>
      <c r="F316" s="268"/>
      <c r="G316" s="42" t="e">
        <f>VLOOKUP(F208,Arkusz4!B$2:O$55,13,0)</f>
        <v>#N/A</v>
      </c>
      <c r="H316" s="269" t="str">
        <f>IFERROR(IF(G316="T","OBJĘTE UMOWĄ","NIE DOTYCZY"),"")</f>
        <v/>
      </c>
      <c r="I316" s="269"/>
      <c r="J316" s="269"/>
      <c r="K316" s="270"/>
    </row>
    <row r="317" spans="1:11" ht="15.5" customHeight="1" x14ac:dyDescent="0.35">
      <c r="A317" s="271" t="s">
        <v>648</v>
      </c>
      <c r="B317" s="272"/>
      <c r="C317" s="272"/>
      <c r="D317" s="272"/>
      <c r="E317" s="272"/>
      <c r="F317" s="272"/>
      <c r="G317" s="272"/>
      <c r="H317" s="272"/>
      <c r="I317" s="272"/>
      <c r="J317" s="272"/>
      <c r="K317" s="273"/>
    </row>
    <row r="318" spans="1:11" ht="31" x14ac:dyDescent="0.35">
      <c r="A318" s="126" t="s">
        <v>649</v>
      </c>
      <c r="B318" s="274" t="s">
        <v>650</v>
      </c>
      <c r="C318" s="274"/>
      <c r="D318" s="274"/>
      <c r="E318" s="274"/>
      <c r="F318" s="274"/>
      <c r="G318" s="274"/>
      <c r="H318" s="274"/>
      <c r="I318" s="107" t="s">
        <v>651</v>
      </c>
      <c r="J318" s="107" t="s">
        <v>652</v>
      </c>
      <c r="K318" s="127" t="s">
        <v>658</v>
      </c>
    </row>
    <row r="319" spans="1:11" x14ac:dyDescent="0.35">
      <c r="A319" s="128"/>
      <c r="B319" s="263"/>
      <c r="C319" s="263"/>
      <c r="D319" s="263"/>
      <c r="E319" s="263"/>
      <c r="F319" s="263"/>
      <c r="G319" s="263"/>
      <c r="H319" s="263"/>
      <c r="I319" s="105"/>
      <c r="J319" s="106"/>
      <c r="K319" s="129"/>
    </row>
    <row r="320" spans="1:11" x14ac:dyDescent="0.35">
      <c r="A320" s="128"/>
      <c r="B320" s="263"/>
      <c r="C320" s="263"/>
      <c r="D320" s="263"/>
      <c r="E320" s="263"/>
      <c r="F320" s="263"/>
      <c r="G320" s="263"/>
      <c r="H320" s="263"/>
      <c r="I320" s="105"/>
      <c r="J320" s="106"/>
      <c r="K320" s="129"/>
    </row>
    <row r="321" spans="1:11" x14ac:dyDescent="0.35">
      <c r="A321" s="128"/>
      <c r="B321" s="263"/>
      <c r="C321" s="263"/>
      <c r="D321" s="263"/>
      <c r="E321" s="263"/>
      <c r="F321" s="263"/>
      <c r="G321" s="263"/>
      <c r="H321" s="263"/>
      <c r="I321" s="105"/>
      <c r="J321" s="106"/>
      <c r="K321" s="129"/>
    </row>
    <row r="322" spans="1:11" x14ac:dyDescent="0.35">
      <c r="A322" s="128"/>
      <c r="B322" s="263"/>
      <c r="C322" s="263"/>
      <c r="D322" s="263"/>
      <c r="E322" s="263"/>
      <c r="F322" s="263"/>
      <c r="G322" s="263"/>
      <c r="H322" s="263"/>
      <c r="I322" s="105"/>
      <c r="J322" s="106"/>
      <c r="K322" s="129"/>
    </row>
    <row r="323" spans="1:11" x14ac:dyDescent="0.35">
      <c r="A323" s="128"/>
      <c r="B323" s="263"/>
      <c r="C323" s="263"/>
      <c r="D323" s="263"/>
      <c r="E323" s="263"/>
      <c r="F323" s="263"/>
      <c r="G323" s="263"/>
      <c r="H323" s="263"/>
      <c r="I323" s="105"/>
      <c r="J323" s="106"/>
      <c r="K323" s="129"/>
    </row>
    <row r="324" spans="1:11" x14ac:dyDescent="0.35">
      <c r="A324" s="128"/>
      <c r="B324" s="263"/>
      <c r="C324" s="263"/>
      <c r="D324" s="263"/>
      <c r="E324" s="263"/>
      <c r="F324" s="263"/>
      <c r="G324" s="263"/>
      <c r="H324" s="263"/>
      <c r="I324" s="105"/>
      <c r="J324" s="106"/>
      <c r="K324" s="129"/>
    </row>
    <row r="325" spans="1:11" x14ac:dyDescent="0.35">
      <c r="A325" s="128"/>
      <c r="B325" s="263"/>
      <c r="C325" s="263"/>
      <c r="D325" s="263"/>
      <c r="E325" s="263"/>
      <c r="F325" s="263"/>
      <c r="G325" s="263"/>
      <c r="H325" s="263"/>
      <c r="I325" s="105"/>
      <c r="J325" s="106"/>
      <c r="K325" s="129"/>
    </row>
    <row r="326" spans="1:11" x14ac:dyDescent="0.35">
      <c r="A326" s="128"/>
      <c r="B326" s="263"/>
      <c r="C326" s="263"/>
      <c r="D326" s="263"/>
      <c r="E326" s="263"/>
      <c r="F326" s="263"/>
      <c r="G326" s="263"/>
      <c r="H326" s="263"/>
      <c r="I326" s="105"/>
      <c r="J326" s="106"/>
      <c r="K326" s="129"/>
    </row>
    <row r="327" spans="1:11" x14ac:dyDescent="0.35">
      <c r="A327" s="293" t="s">
        <v>656</v>
      </c>
      <c r="B327" s="294"/>
      <c r="C327" s="294"/>
      <c r="D327" s="294"/>
      <c r="E327" s="294"/>
      <c r="F327" s="294"/>
      <c r="G327" s="294"/>
      <c r="H327" s="294"/>
      <c r="I327" s="294"/>
      <c r="J327" s="295"/>
      <c r="K327" s="150">
        <f>SUM(K319:K326)</f>
        <v>0</v>
      </c>
    </row>
    <row r="328" spans="1:11" ht="15.5" customHeight="1" thickBot="1" x14ac:dyDescent="0.4">
      <c r="A328" s="264" t="s">
        <v>653</v>
      </c>
      <c r="B328" s="265"/>
      <c r="C328" s="265"/>
      <c r="D328" s="265"/>
      <c r="E328" s="265"/>
      <c r="F328" s="265"/>
      <c r="G328" s="265"/>
      <c r="H328" s="265"/>
      <c r="I328" s="265"/>
      <c r="J328" s="265"/>
      <c r="K328" s="266"/>
    </row>
    <row r="329" spans="1:11" ht="16" thickBot="1" x14ac:dyDescent="0.4">
      <c r="A329" s="130"/>
      <c r="B329" s="20"/>
      <c r="C329" s="20"/>
      <c r="D329" s="20"/>
      <c r="E329" s="20"/>
      <c r="F329" s="20"/>
      <c r="G329" s="20"/>
      <c r="H329" s="20"/>
      <c r="I329" s="20"/>
      <c r="J329" s="20"/>
      <c r="K329" s="131"/>
    </row>
    <row r="330" spans="1:11" ht="31" customHeight="1" thickBot="1" x14ac:dyDescent="0.4">
      <c r="A330" s="267" t="s">
        <v>715</v>
      </c>
      <c r="B330" s="268"/>
      <c r="C330" s="268"/>
      <c r="D330" s="268"/>
      <c r="E330" s="268"/>
      <c r="F330" s="268"/>
      <c r="G330" s="42" t="e">
        <f>VLOOKUP(F208,Arkusz4!B$2:O$55,14,0)</f>
        <v>#N/A</v>
      </c>
      <c r="H330" s="269" t="str">
        <f>IFERROR(IF(G330="T","OBJĘTE UMOWĄ","NIE DOTYCZY"),"")</f>
        <v/>
      </c>
      <c r="I330" s="269"/>
      <c r="J330" s="269"/>
      <c r="K330" s="270"/>
    </row>
    <row r="331" spans="1:11" ht="15.5" customHeight="1" x14ac:dyDescent="0.35">
      <c r="A331" s="271" t="s">
        <v>648</v>
      </c>
      <c r="B331" s="272"/>
      <c r="C331" s="272"/>
      <c r="D331" s="272"/>
      <c r="E331" s="272"/>
      <c r="F331" s="272"/>
      <c r="G331" s="272"/>
      <c r="H331" s="272"/>
      <c r="I331" s="272"/>
      <c r="J331" s="272"/>
      <c r="K331" s="273"/>
    </row>
    <row r="332" spans="1:11" ht="31" x14ac:dyDescent="0.35">
      <c r="A332" s="126" t="s">
        <v>649</v>
      </c>
      <c r="B332" s="274" t="s">
        <v>650</v>
      </c>
      <c r="C332" s="274"/>
      <c r="D332" s="274"/>
      <c r="E332" s="274"/>
      <c r="F332" s="274"/>
      <c r="G332" s="274"/>
      <c r="H332" s="274"/>
      <c r="I332" s="107" t="s">
        <v>651</v>
      </c>
      <c r="J332" s="107" t="s">
        <v>652</v>
      </c>
      <c r="K332" s="127" t="s">
        <v>658</v>
      </c>
    </row>
    <row r="333" spans="1:11" x14ac:dyDescent="0.35">
      <c r="A333" s="128"/>
      <c r="B333" s="263"/>
      <c r="C333" s="263"/>
      <c r="D333" s="263"/>
      <c r="E333" s="263"/>
      <c r="F333" s="263"/>
      <c r="G333" s="263"/>
      <c r="H333" s="263"/>
      <c r="I333" s="105"/>
      <c r="J333" s="106"/>
      <c r="K333" s="129"/>
    </row>
    <row r="334" spans="1:11" x14ac:dyDescent="0.35">
      <c r="A334" s="128"/>
      <c r="B334" s="263"/>
      <c r="C334" s="263"/>
      <c r="D334" s="263"/>
      <c r="E334" s="263"/>
      <c r="F334" s="263"/>
      <c r="G334" s="263"/>
      <c r="H334" s="263"/>
      <c r="I334" s="105"/>
      <c r="J334" s="106"/>
      <c r="K334" s="129"/>
    </row>
    <row r="335" spans="1:11" x14ac:dyDescent="0.35">
      <c r="A335" s="128"/>
      <c r="B335" s="263"/>
      <c r="C335" s="263"/>
      <c r="D335" s="263"/>
      <c r="E335" s="263"/>
      <c r="F335" s="263"/>
      <c r="G335" s="263"/>
      <c r="H335" s="263"/>
      <c r="I335" s="105"/>
      <c r="J335" s="106"/>
      <c r="K335" s="129"/>
    </row>
    <row r="336" spans="1:11" x14ac:dyDescent="0.35">
      <c r="A336" s="128"/>
      <c r="B336" s="263"/>
      <c r="C336" s="263"/>
      <c r="D336" s="263"/>
      <c r="E336" s="263"/>
      <c r="F336" s="263"/>
      <c r="G336" s="263"/>
      <c r="H336" s="263"/>
      <c r="I336" s="105"/>
      <c r="J336" s="106"/>
      <c r="K336" s="129"/>
    </row>
    <row r="337" spans="1:11" x14ac:dyDescent="0.35">
      <c r="A337" s="128"/>
      <c r="B337" s="263"/>
      <c r="C337" s="263"/>
      <c r="D337" s="263"/>
      <c r="E337" s="263"/>
      <c r="F337" s="263"/>
      <c r="G337" s="263"/>
      <c r="H337" s="263"/>
      <c r="I337" s="105"/>
      <c r="J337" s="106"/>
      <c r="K337" s="129"/>
    </row>
    <row r="338" spans="1:11" x14ac:dyDescent="0.35">
      <c r="A338" s="128"/>
      <c r="B338" s="263"/>
      <c r="C338" s="263"/>
      <c r="D338" s="263"/>
      <c r="E338" s="263"/>
      <c r="F338" s="263"/>
      <c r="G338" s="263"/>
      <c r="H338" s="263"/>
      <c r="I338" s="105"/>
      <c r="J338" s="106"/>
      <c r="K338" s="129"/>
    </row>
    <row r="339" spans="1:11" x14ac:dyDescent="0.35">
      <c r="A339" s="128"/>
      <c r="B339" s="263"/>
      <c r="C339" s="263"/>
      <c r="D339" s="263"/>
      <c r="E339" s="263"/>
      <c r="F339" s="263"/>
      <c r="G339" s="263"/>
      <c r="H339" s="263"/>
      <c r="I339" s="105"/>
      <c r="J339" s="106"/>
      <c r="K339" s="129"/>
    </row>
    <row r="340" spans="1:11" x14ac:dyDescent="0.35">
      <c r="A340" s="128"/>
      <c r="B340" s="263"/>
      <c r="C340" s="263"/>
      <c r="D340" s="263"/>
      <c r="E340" s="263"/>
      <c r="F340" s="263"/>
      <c r="G340" s="263"/>
      <c r="H340" s="263"/>
      <c r="I340" s="105"/>
      <c r="J340" s="106"/>
      <c r="K340" s="129"/>
    </row>
    <row r="341" spans="1:11" x14ac:dyDescent="0.35">
      <c r="A341" s="293" t="s">
        <v>656</v>
      </c>
      <c r="B341" s="294"/>
      <c r="C341" s="294"/>
      <c r="D341" s="294"/>
      <c r="E341" s="294"/>
      <c r="F341" s="294"/>
      <c r="G341" s="294"/>
      <c r="H341" s="294"/>
      <c r="I341" s="294"/>
      <c r="J341" s="295"/>
      <c r="K341" s="150">
        <f>SUM(K333:K340)</f>
        <v>0</v>
      </c>
    </row>
    <row r="342" spans="1:11" ht="15.5" customHeight="1" thickBot="1" x14ac:dyDescent="0.4">
      <c r="A342" s="264" t="s">
        <v>653</v>
      </c>
      <c r="B342" s="265"/>
      <c r="C342" s="265"/>
      <c r="D342" s="265"/>
      <c r="E342" s="265"/>
      <c r="F342" s="265"/>
      <c r="G342" s="265"/>
      <c r="H342" s="265"/>
      <c r="I342" s="265"/>
      <c r="J342" s="265"/>
      <c r="K342" s="266"/>
    </row>
    <row r="343" spans="1:11" ht="16" thickBot="1" x14ac:dyDescent="0.4">
      <c r="A343" s="130"/>
      <c r="B343" s="20"/>
      <c r="C343" s="20"/>
      <c r="D343" s="20"/>
      <c r="E343" s="20"/>
      <c r="F343" s="20"/>
      <c r="G343" s="20"/>
      <c r="H343" s="20"/>
      <c r="I343" s="20"/>
      <c r="J343" s="20"/>
      <c r="K343" s="131"/>
    </row>
    <row r="344" spans="1:11" ht="24" customHeight="1" thickBot="1" x14ac:dyDescent="0.4">
      <c r="A344" s="275" t="s">
        <v>635</v>
      </c>
      <c r="B344" s="191"/>
      <c r="C344" s="191"/>
      <c r="D344" s="191"/>
      <c r="E344" s="191"/>
      <c r="F344" s="191"/>
      <c r="G344" s="191"/>
      <c r="H344" s="191"/>
      <c r="I344" s="191"/>
      <c r="J344" s="191"/>
      <c r="K344" s="192"/>
    </row>
    <row r="345" spans="1:11" ht="16" customHeight="1" thickBot="1" x14ac:dyDescent="0.4">
      <c r="A345" s="252" t="s">
        <v>636</v>
      </c>
      <c r="B345" s="253"/>
      <c r="C345" s="253"/>
      <c r="D345" s="253"/>
      <c r="E345" s="253"/>
      <c r="F345" s="257" t="s">
        <v>637</v>
      </c>
      <c r="G345" s="257"/>
      <c r="H345" s="257" t="s">
        <v>638</v>
      </c>
      <c r="I345" s="257"/>
      <c r="J345" s="257"/>
      <c r="K345" s="258"/>
    </row>
    <row r="346" spans="1:11" ht="31" customHeight="1" thickBot="1" x14ac:dyDescent="0.4">
      <c r="A346" s="254"/>
      <c r="B346" s="255"/>
      <c r="C346" s="255"/>
      <c r="D346" s="255"/>
      <c r="E346" s="255"/>
      <c r="F346" s="259" t="s">
        <v>657</v>
      </c>
      <c r="G346" s="260"/>
      <c r="H346" s="261" t="s">
        <v>639</v>
      </c>
      <c r="I346" s="261"/>
      <c r="J346" s="261" t="s">
        <v>640</v>
      </c>
      <c r="K346" s="262"/>
    </row>
    <row r="347" spans="1:11" ht="35.5" customHeight="1" thickBot="1" x14ac:dyDescent="0.4">
      <c r="A347" s="217" t="s">
        <v>707</v>
      </c>
      <c r="B347" s="218"/>
      <c r="C347" s="218"/>
      <c r="D347" s="218"/>
      <c r="E347" s="218"/>
      <c r="F347" s="219">
        <f>K229</f>
        <v>0</v>
      </c>
      <c r="G347" s="219"/>
      <c r="H347" s="220">
        <v>0</v>
      </c>
      <c r="I347" s="220"/>
      <c r="J347" s="220">
        <v>0</v>
      </c>
      <c r="K347" s="221"/>
    </row>
    <row r="348" spans="1:11" ht="37" customHeight="1" thickBot="1" x14ac:dyDescent="0.4">
      <c r="A348" s="217" t="s">
        <v>884</v>
      </c>
      <c r="B348" s="218"/>
      <c r="C348" s="218"/>
      <c r="D348" s="218"/>
      <c r="E348" s="218"/>
      <c r="F348" s="219">
        <f>K243</f>
        <v>0</v>
      </c>
      <c r="G348" s="219"/>
      <c r="H348" s="220">
        <v>0</v>
      </c>
      <c r="I348" s="220"/>
      <c r="J348" s="220">
        <v>0</v>
      </c>
      <c r="K348" s="221"/>
    </row>
    <row r="349" spans="1:11" ht="34" customHeight="1" thickBot="1" x14ac:dyDescent="0.4">
      <c r="A349" s="217" t="s">
        <v>708</v>
      </c>
      <c r="B349" s="218"/>
      <c r="C349" s="218"/>
      <c r="D349" s="218"/>
      <c r="E349" s="218"/>
      <c r="F349" s="219">
        <f>K257</f>
        <v>0</v>
      </c>
      <c r="G349" s="219"/>
      <c r="H349" s="220">
        <v>0</v>
      </c>
      <c r="I349" s="220"/>
      <c r="J349" s="220">
        <v>0</v>
      </c>
      <c r="K349" s="221"/>
    </row>
    <row r="350" spans="1:11" ht="34.5" customHeight="1" thickBot="1" x14ac:dyDescent="0.4">
      <c r="A350" s="217" t="s">
        <v>710</v>
      </c>
      <c r="B350" s="218"/>
      <c r="C350" s="218"/>
      <c r="D350" s="218"/>
      <c r="E350" s="218"/>
      <c r="F350" s="219">
        <f>K271</f>
        <v>0</v>
      </c>
      <c r="G350" s="219"/>
      <c r="H350" s="220">
        <v>0</v>
      </c>
      <c r="I350" s="220"/>
      <c r="J350" s="220">
        <v>0</v>
      </c>
      <c r="K350" s="221"/>
    </row>
    <row r="351" spans="1:11" ht="33" customHeight="1" thickBot="1" x14ac:dyDescent="0.4">
      <c r="A351" s="217" t="s">
        <v>711</v>
      </c>
      <c r="B351" s="218"/>
      <c r="C351" s="218"/>
      <c r="D351" s="218"/>
      <c r="E351" s="218"/>
      <c r="F351" s="219">
        <f>K285</f>
        <v>0</v>
      </c>
      <c r="G351" s="219"/>
      <c r="H351" s="220">
        <v>0</v>
      </c>
      <c r="I351" s="220"/>
      <c r="J351" s="220">
        <v>0</v>
      </c>
      <c r="K351" s="221"/>
    </row>
    <row r="352" spans="1:11" ht="34.5" customHeight="1" thickBot="1" x14ac:dyDescent="0.4">
      <c r="A352" s="217" t="s">
        <v>712</v>
      </c>
      <c r="B352" s="218"/>
      <c r="C352" s="218"/>
      <c r="D352" s="218"/>
      <c r="E352" s="218"/>
      <c r="F352" s="219">
        <f>K299</f>
        <v>0</v>
      </c>
      <c r="G352" s="219"/>
      <c r="H352" s="220">
        <v>0</v>
      </c>
      <c r="I352" s="220"/>
      <c r="J352" s="220">
        <v>0</v>
      </c>
      <c r="K352" s="221"/>
    </row>
    <row r="353" spans="1:11" ht="32.5" customHeight="1" thickBot="1" x14ac:dyDescent="0.4">
      <c r="A353" s="217" t="s">
        <v>713</v>
      </c>
      <c r="B353" s="218"/>
      <c r="C353" s="218"/>
      <c r="D353" s="218"/>
      <c r="E353" s="218"/>
      <c r="F353" s="219">
        <f>K313</f>
        <v>0</v>
      </c>
      <c r="G353" s="219"/>
      <c r="H353" s="220">
        <v>0</v>
      </c>
      <c r="I353" s="220"/>
      <c r="J353" s="220">
        <v>0</v>
      </c>
      <c r="K353" s="221"/>
    </row>
    <row r="354" spans="1:11" ht="38" customHeight="1" thickBot="1" x14ac:dyDescent="0.4">
      <c r="A354" s="217" t="s">
        <v>714</v>
      </c>
      <c r="B354" s="218"/>
      <c r="C354" s="218"/>
      <c r="D354" s="218"/>
      <c r="E354" s="218"/>
      <c r="F354" s="219">
        <f>K327</f>
        <v>0</v>
      </c>
      <c r="G354" s="219"/>
      <c r="H354" s="220">
        <v>0</v>
      </c>
      <c r="I354" s="220"/>
      <c r="J354" s="220">
        <v>0</v>
      </c>
      <c r="K354" s="221"/>
    </row>
    <row r="355" spans="1:11" ht="47" customHeight="1" thickBot="1" x14ac:dyDescent="0.4">
      <c r="A355" s="217" t="s">
        <v>715</v>
      </c>
      <c r="B355" s="218"/>
      <c r="C355" s="218"/>
      <c r="D355" s="218"/>
      <c r="E355" s="218"/>
      <c r="F355" s="219">
        <f>K341</f>
        <v>0</v>
      </c>
      <c r="G355" s="219"/>
      <c r="H355" s="220">
        <v>0</v>
      </c>
      <c r="I355" s="220"/>
      <c r="J355" s="220">
        <v>0</v>
      </c>
      <c r="K355" s="221"/>
    </row>
    <row r="356" spans="1:11" ht="16" thickBot="1" x14ac:dyDescent="0.4">
      <c r="A356" s="222" t="s">
        <v>656</v>
      </c>
      <c r="B356" s="223"/>
      <c r="C356" s="223"/>
      <c r="D356" s="223"/>
      <c r="E356" s="223"/>
      <c r="F356" s="224">
        <f>SUM(F347:G355)</f>
        <v>0</v>
      </c>
      <c r="G356" s="225"/>
      <c r="H356" s="226">
        <f>SUM(H347:I355)</f>
        <v>0</v>
      </c>
      <c r="I356" s="227"/>
      <c r="J356" s="226">
        <f>SUM(J347:K355)</f>
        <v>0</v>
      </c>
      <c r="K356" s="228"/>
    </row>
    <row r="357" spans="1:11" ht="16" thickBot="1" x14ac:dyDescent="0.4">
      <c r="A357" s="132"/>
      <c r="B357" s="44"/>
      <c r="C357" s="44"/>
      <c r="D357" s="44"/>
      <c r="E357" s="44"/>
      <c r="F357" s="45"/>
      <c r="G357" s="45"/>
      <c r="H357" s="45"/>
      <c r="I357" s="45"/>
      <c r="J357" s="45"/>
      <c r="K357" s="133"/>
    </row>
    <row r="358" spans="1:11" ht="25.5" customHeight="1" thickBot="1" x14ac:dyDescent="0.4">
      <c r="A358" s="229" t="s">
        <v>659</v>
      </c>
      <c r="B358" s="230"/>
      <c r="C358" s="230"/>
      <c r="D358" s="230"/>
      <c r="E358" s="230"/>
      <c r="F358" s="230"/>
      <c r="G358" s="230"/>
      <c r="H358" s="230"/>
      <c r="I358" s="230"/>
      <c r="J358" s="230"/>
      <c r="K358" s="231"/>
    </row>
    <row r="359" spans="1:11" ht="16" customHeight="1" thickBot="1" x14ac:dyDescent="0.4">
      <c r="A359" s="232"/>
      <c r="B359" s="233"/>
      <c r="C359" s="234" t="s">
        <v>676</v>
      </c>
      <c r="D359" s="235"/>
      <c r="E359" s="236" t="s">
        <v>641</v>
      </c>
      <c r="F359" s="237"/>
      <c r="G359" s="236" t="s">
        <v>662</v>
      </c>
      <c r="H359" s="237"/>
      <c r="I359" s="236" t="s">
        <v>642</v>
      </c>
      <c r="J359" s="237"/>
      <c r="K359" s="134"/>
    </row>
    <row r="360" spans="1:11" ht="21" customHeight="1" thickBot="1" x14ac:dyDescent="0.4">
      <c r="A360" s="238" t="s">
        <v>660</v>
      </c>
      <c r="B360" s="239"/>
      <c r="C360" s="242" t="s">
        <v>643</v>
      </c>
      <c r="D360" s="243"/>
      <c r="E360" s="244">
        <f>IFERROR(SUM(G360:J360),"NIE DOTYCZY")</f>
        <v>0</v>
      </c>
      <c r="F360" s="245"/>
      <c r="G360" s="244">
        <v>0</v>
      </c>
      <c r="H360" s="245"/>
      <c r="I360" s="244">
        <v>0</v>
      </c>
      <c r="J360" s="245"/>
      <c r="K360" s="134"/>
    </row>
    <row r="361" spans="1:11" ht="34" customHeight="1" thickBot="1" x14ac:dyDescent="0.4">
      <c r="A361" s="240"/>
      <c r="B361" s="241"/>
      <c r="C361" s="242" t="s">
        <v>644</v>
      </c>
      <c r="D361" s="243"/>
      <c r="E361" s="246">
        <v>1</v>
      </c>
      <c r="F361" s="247"/>
      <c r="G361" s="291" t="str">
        <f>IFERROR(G360/E360,"")</f>
        <v/>
      </c>
      <c r="H361" s="292"/>
      <c r="I361" s="291" t="str">
        <f>IFERROR(I360/E360,"")</f>
        <v/>
      </c>
      <c r="J361" s="292"/>
      <c r="K361" s="134"/>
    </row>
    <row r="362" spans="1:11" ht="16" customHeight="1" thickBot="1" x14ac:dyDescent="0.4">
      <c r="A362" s="238" t="s">
        <v>661</v>
      </c>
      <c r="B362" s="239"/>
      <c r="C362" s="242" t="s">
        <v>643</v>
      </c>
      <c r="D362" s="243"/>
      <c r="E362" s="248">
        <f>SUM(G362:J362)</f>
        <v>0</v>
      </c>
      <c r="F362" s="249"/>
      <c r="G362" s="250">
        <f>H356</f>
        <v>0</v>
      </c>
      <c r="H362" s="251"/>
      <c r="I362" s="250">
        <f>J356</f>
        <v>0</v>
      </c>
      <c r="J362" s="251"/>
      <c r="K362" s="134"/>
    </row>
    <row r="363" spans="1:11" ht="29.5" customHeight="1" thickBot="1" x14ac:dyDescent="0.4">
      <c r="A363" s="240"/>
      <c r="B363" s="241"/>
      <c r="C363" s="242" t="s">
        <v>644</v>
      </c>
      <c r="D363" s="243"/>
      <c r="E363" s="246">
        <v>1</v>
      </c>
      <c r="F363" s="247"/>
      <c r="G363" s="198" t="str">
        <f>IFERROR(G362/E362,"")</f>
        <v/>
      </c>
      <c r="H363" s="199"/>
      <c r="I363" s="198" t="str">
        <f>IFERROR(I362/E362,"")</f>
        <v/>
      </c>
      <c r="J363" s="199"/>
      <c r="K363" s="134"/>
    </row>
    <row r="364" spans="1:11" ht="16" thickBot="1" x14ac:dyDescent="0.4">
      <c r="A364" s="200"/>
      <c r="B364" s="201"/>
      <c r="C364" s="201"/>
      <c r="D364" s="201"/>
      <c r="E364" s="201"/>
      <c r="F364" s="201"/>
      <c r="G364" s="201"/>
      <c r="H364" s="201"/>
      <c r="I364" s="201"/>
      <c r="J364" s="201"/>
      <c r="K364" s="202"/>
    </row>
    <row r="365" spans="1:11" ht="23.5" customHeight="1" thickBot="1" x14ac:dyDescent="0.4">
      <c r="A365" s="203" t="str">
        <f>IF(G363&lt;=80%,A366,"SPRAWDŹ")</f>
        <v>SPRAWDŹ</v>
      </c>
      <c r="B365" s="204"/>
      <c r="C365" s="204"/>
      <c r="D365" s="43"/>
      <c r="E365" s="43"/>
      <c r="F365" s="43"/>
      <c r="G365" s="43"/>
      <c r="H365" s="43"/>
      <c r="I365" s="43"/>
      <c r="J365" s="43"/>
      <c r="K365" s="135"/>
    </row>
    <row r="366" spans="1:11" ht="24.5" customHeight="1" thickBot="1" x14ac:dyDescent="0.4">
      <c r="A366" s="205" t="str">
        <f>IF(G362&lt;=G360,"WYLICZENIA OK","SPRAWDŹ")</f>
        <v>WYLICZENIA OK</v>
      </c>
      <c r="B366" s="206"/>
      <c r="C366" s="206"/>
      <c r="D366" s="206"/>
      <c r="E366" s="206"/>
      <c r="F366" s="206"/>
      <c r="G366" s="206"/>
      <c r="H366" s="206"/>
      <c r="I366" s="206"/>
      <c r="J366" s="206"/>
      <c r="K366" s="207"/>
    </row>
    <row r="367" spans="1:11" ht="16" customHeight="1" thickBot="1" x14ac:dyDescent="0.4">
      <c r="A367" s="208" t="s">
        <v>645</v>
      </c>
      <c r="B367" s="209"/>
      <c r="C367" s="209"/>
      <c r="D367" s="209"/>
      <c r="E367" s="209"/>
      <c r="F367" s="209"/>
      <c r="G367" s="209"/>
      <c r="H367" s="209"/>
      <c r="I367" s="209"/>
      <c r="J367" s="209"/>
      <c r="K367" s="210"/>
    </row>
    <row r="368" spans="1:11" ht="43" customHeight="1" x14ac:dyDescent="0.35">
      <c r="A368" s="136" t="s">
        <v>634</v>
      </c>
      <c r="B368" s="211" t="s">
        <v>697</v>
      </c>
      <c r="C368" s="212"/>
      <c r="D368" s="213"/>
      <c r="E368" s="214" t="s">
        <v>694</v>
      </c>
      <c r="F368" s="215"/>
      <c r="G368" s="216" t="s">
        <v>646</v>
      </c>
      <c r="H368" s="215"/>
      <c r="I368" s="211" t="s">
        <v>695</v>
      </c>
      <c r="J368" s="213"/>
      <c r="K368" s="137" t="s">
        <v>678</v>
      </c>
    </row>
    <row r="369" spans="1:11" x14ac:dyDescent="0.35">
      <c r="A369" s="138"/>
      <c r="B369" s="151"/>
      <c r="C369" s="152"/>
      <c r="D369" s="153"/>
      <c r="E369" s="151"/>
      <c r="F369" s="153"/>
      <c r="G369" s="176"/>
      <c r="H369" s="177"/>
      <c r="I369" s="178"/>
      <c r="J369" s="179"/>
      <c r="K369" s="139"/>
    </row>
    <row r="370" spans="1:11" x14ac:dyDescent="0.35">
      <c r="A370" s="138"/>
      <c r="B370" s="151"/>
      <c r="C370" s="152"/>
      <c r="D370" s="153"/>
      <c r="E370" s="151"/>
      <c r="F370" s="153"/>
      <c r="G370" s="176"/>
      <c r="H370" s="177"/>
      <c r="I370" s="178"/>
      <c r="J370" s="179"/>
      <c r="K370" s="139"/>
    </row>
    <row r="371" spans="1:11" x14ac:dyDescent="0.35">
      <c r="A371" s="138"/>
      <c r="B371" s="151"/>
      <c r="C371" s="152"/>
      <c r="D371" s="153"/>
      <c r="E371" s="151"/>
      <c r="F371" s="153"/>
      <c r="G371" s="176"/>
      <c r="H371" s="177"/>
      <c r="I371" s="178"/>
      <c r="J371" s="179"/>
      <c r="K371" s="139"/>
    </row>
    <row r="372" spans="1:11" x14ac:dyDescent="0.35">
      <c r="A372" s="138"/>
      <c r="B372" s="151"/>
      <c r="C372" s="152"/>
      <c r="D372" s="153"/>
      <c r="E372" s="151"/>
      <c r="F372" s="153"/>
      <c r="G372" s="176"/>
      <c r="H372" s="177"/>
      <c r="I372" s="178"/>
      <c r="J372" s="179"/>
      <c r="K372" s="139"/>
    </row>
    <row r="373" spans="1:11" x14ac:dyDescent="0.35">
      <c r="A373" s="138"/>
      <c r="B373" s="151"/>
      <c r="C373" s="152"/>
      <c r="D373" s="153"/>
      <c r="E373" s="151"/>
      <c r="F373" s="153"/>
      <c r="G373" s="176"/>
      <c r="H373" s="177"/>
      <c r="I373" s="178"/>
      <c r="J373" s="179"/>
      <c r="K373" s="139"/>
    </row>
    <row r="374" spans="1:11" x14ac:dyDescent="0.35">
      <c r="A374" s="138"/>
      <c r="B374" s="151"/>
      <c r="C374" s="152"/>
      <c r="D374" s="153"/>
      <c r="E374" s="151"/>
      <c r="F374" s="153"/>
      <c r="G374" s="176"/>
      <c r="H374" s="177"/>
      <c r="I374" s="178"/>
      <c r="J374" s="179"/>
      <c r="K374" s="139"/>
    </row>
    <row r="375" spans="1:11" x14ac:dyDescent="0.35">
      <c r="A375" s="138"/>
      <c r="B375" s="151"/>
      <c r="C375" s="152"/>
      <c r="D375" s="153"/>
      <c r="E375" s="151"/>
      <c r="F375" s="153"/>
      <c r="G375" s="176"/>
      <c r="H375" s="177"/>
      <c r="I375" s="178"/>
      <c r="J375" s="179"/>
      <c r="K375" s="139"/>
    </row>
    <row r="376" spans="1:11" x14ac:dyDescent="0.35">
      <c r="A376" s="138"/>
      <c r="B376" s="151"/>
      <c r="C376" s="152"/>
      <c r="D376" s="153"/>
      <c r="E376" s="151"/>
      <c r="F376" s="153"/>
      <c r="G376" s="176"/>
      <c r="H376" s="177"/>
      <c r="I376" s="178"/>
      <c r="J376" s="179"/>
      <c r="K376" s="139"/>
    </row>
    <row r="377" spans="1:11" x14ac:dyDescent="0.35">
      <c r="A377" s="138"/>
      <c r="B377" s="151"/>
      <c r="C377" s="152"/>
      <c r="D377" s="153"/>
      <c r="E377" s="151"/>
      <c r="F377" s="153"/>
      <c r="G377" s="176"/>
      <c r="H377" s="177"/>
      <c r="I377" s="178"/>
      <c r="J377" s="179"/>
      <c r="K377" s="139"/>
    </row>
    <row r="378" spans="1:11" x14ac:dyDescent="0.35">
      <c r="A378" s="138"/>
      <c r="B378" s="151"/>
      <c r="C378" s="152"/>
      <c r="D378" s="153"/>
      <c r="E378" s="151"/>
      <c r="F378" s="153"/>
      <c r="G378" s="176"/>
      <c r="H378" s="177"/>
      <c r="I378" s="178"/>
      <c r="J378" s="179"/>
      <c r="K378" s="139"/>
    </row>
    <row r="379" spans="1:11" ht="15.5" customHeight="1" x14ac:dyDescent="0.35">
      <c r="A379" s="180" t="s">
        <v>653</v>
      </c>
      <c r="B379" s="181"/>
      <c r="C379" s="181"/>
      <c r="D379" s="181"/>
      <c r="E379" s="181"/>
      <c r="F379" s="181"/>
      <c r="G379" s="181"/>
      <c r="H379" s="181"/>
      <c r="I379" s="181"/>
      <c r="J379" s="181"/>
      <c r="K379" s="182"/>
    </row>
    <row r="380" spans="1:11" ht="15.5" customHeight="1" thickBot="1" x14ac:dyDescent="0.4">
      <c r="A380" s="305" t="str">
        <f>IF(I380&gt;=F356,"WYDATKI ROZLICZONE","NALEŻY WYKAZAĆ DOWODY WYDATKOWANIA ŚRODKÓW NA KWOTĘ STANOWIĄCĄ CAŁKOWITY KOSZT ZADANIA")</f>
        <v>WYDATKI ROZLICZONE</v>
      </c>
      <c r="B380" s="306"/>
      <c r="C380" s="306"/>
      <c r="D380" s="306"/>
      <c r="E380" s="306"/>
      <c r="F380" s="306"/>
      <c r="G380" s="300" t="s">
        <v>677</v>
      </c>
      <c r="H380" s="301"/>
      <c r="I380" s="187">
        <f>SUM(I369:J378)</f>
        <v>0</v>
      </c>
      <c r="J380" s="188"/>
      <c r="K380" s="140"/>
    </row>
    <row r="381" spans="1:11" s="26" customFormat="1" ht="26.5" hidden="1" customHeight="1" x14ac:dyDescent="0.35">
      <c r="A381" s="275" t="s">
        <v>647</v>
      </c>
      <c r="B381" s="191"/>
      <c r="C381" s="191"/>
      <c r="D381" s="191"/>
      <c r="E381" s="191"/>
      <c r="F381" s="191"/>
      <c r="G381" s="191"/>
      <c r="H381" s="191"/>
      <c r="I381" s="191"/>
      <c r="J381" s="191"/>
      <c r="K381" s="192"/>
    </row>
    <row r="382" spans="1:11" ht="25.5" hidden="1" customHeight="1" x14ac:dyDescent="0.35">
      <c r="A382" s="193" t="s">
        <v>744</v>
      </c>
      <c r="B382" s="194"/>
      <c r="C382" s="194"/>
      <c r="D382" s="194"/>
      <c r="E382" s="194"/>
      <c r="F382" s="194"/>
      <c r="G382" s="194"/>
      <c r="H382" s="194"/>
      <c r="I382" s="195"/>
      <c r="J382" s="196"/>
      <c r="K382" s="197"/>
    </row>
    <row r="383" spans="1:11" ht="26.5" hidden="1" customHeight="1" x14ac:dyDescent="0.35">
      <c r="A383" s="193" t="s">
        <v>745</v>
      </c>
      <c r="B383" s="194"/>
      <c r="C383" s="194"/>
      <c r="D383" s="194"/>
      <c r="E383" s="194"/>
      <c r="F383" s="194"/>
      <c r="G383" s="194"/>
      <c r="H383" s="194"/>
      <c r="I383" s="162"/>
      <c r="J383" s="162"/>
      <c r="K383" s="163"/>
    </row>
    <row r="384" spans="1:11" ht="25" hidden="1" customHeight="1" thickBot="1" x14ac:dyDescent="0.4">
      <c r="A384" s="160" t="s">
        <v>874</v>
      </c>
      <c r="B384" s="161"/>
      <c r="C384" s="161"/>
      <c r="D384" s="161"/>
      <c r="E384" s="161"/>
      <c r="F384" s="161"/>
      <c r="G384" s="161"/>
      <c r="H384" s="161"/>
      <c r="I384" s="162"/>
      <c r="J384" s="162"/>
      <c r="K384" s="163"/>
    </row>
    <row r="385" spans="1:11" ht="15.5" hidden="1" customHeight="1" x14ac:dyDescent="0.35">
      <c r="A385" s="302" t="s">
        <v>692</v>
      </c>
      <c r="B385" s="303"/>
      <c r="C385" s="303"/>
      <c r="D385" s="303"/>
      <c r="E385" s="303"/>
      <c r="F385" s="303"/>
      <c r="G385" s="303"/>
      <c r="H385" s="303"/>
      <c r="I385" s="303"/>
      <c r="J385" s="303"/>
      <c r="K385" s="304"/>
    </row>
    <row r="386" spans="1:11" ht="44" hidden="1" customHeight="1" x14ac:dyDescent="0.35">
      <c r="A386" s="167"/>
      <c r="B386" s="168"/>
      <c r="C386" s="168"/>
      <c r="D386" s="168"/>
      <c r="E386" s="168"/>
      <c r="F386" s="168"/>
      <c r="G386" s="168"/>
      <c r="H386" s="168"/>
      <c r="I386" s="168"/>
      <c r="J386" s="168"/>
      <c r="K386" s="169"/>
    </row>
    <row r="387" spans="1:11" ht="15.5" hidden="1" customHeight="1" x14ac:dyDescent="0.35">
      <c r="A387" s="170" t="s">
        <v>701</v>
      </c>
      <c r="B387" s="171"/>
      <c r="C387" s="171"/>
      <c r="D387" s="171"/>
      <c r="E387" s="171"/>
      <c r="F387" s="171"/>
      <c r="G387" s="171"/>
      <c r="H387" s="171"/>
      <c r="I387" s="171"/>
      <c r="J387" s="171"/>
      <c r="K387" s="172"/>
    </row>
    <row r="388" spans="1:11" ht="45" hidden="1" customHeight="1" thickBot="1" x14ac:dyDescent="0.4">
      <c r="A388" s="173"/>
      <c r="B388" s="174"/>
      <c r="C388" s="174"/>
      <c r="D388" s="174"/>
      <c r="E388" s="174"/>
      <c r="F388" s="174"/>
      <c r="G388" s="174"/>
      <c r="H388" s="174"/>
      <c r="I388" s="174"/>
      <c r="J388" s="174"/>
      <c r="K388" s="175"/>
    </row>
    <row r="389" spans="1:11" ht="28.5" hidden="1" customHeight="1" thickTop="1" thickBot="1" x14ac:dyDescent="0.4">
      <c r="A389" s="119"/>
      <c r="B389" s="46"/>
      <c r="C389" s="46"/>
      <c r="D389" s="46"/>
      <c r="E389" s="46"/>
      <c r="F389" s="46"/>
      <c r="G389" s="46"/>
      <c r="H389" s="46"/>
      <c r="I389" s="46"/>
      <c r="J389" s="46"/>
      <c r="K389" s="120"/>
    </row>
    <row r="390" spans="1:11" ht="28.5" customHeight="1" thickTop="1" thickBot="1" x14ac:dyDescent="0.4">
      <c r="A390" s="403" t="s">
        <v>716</v>
      </c>
      <c r="B390" s="404"/>
      <c r="C390" s="404"/>
      <c r="D390" s="404"/>
      <c r="E390" s="404"/>
      <c r="F390" s="404"/>
      <c r="G390" s="404"/>
      <c r="H390" s="404"/>
      <c r="I390" s="404"/>
      <c r="J390" s="404"/>
      <c r="K390" s="405"/>
    </row>
    <row r="391" spans="1:11" ht="16" customHeight="1" thickBot="1" x14ac:dyDescent="0.4">
      <c r="A391" s="330" t="s">
        <v>632</v>
      </c>
      <c r="B391" s="331"/>
      <c r="C391" s="331"/>
      <c r="D391" s="331"/>
      <c r="E391" s="332"/>
      <c r="F391" s="316"/>
      <c r="G391" s="317"/>
      <c r="H391" s="317"/>
      <c r="I391" s="317"/>
      <c r="J391" s="317"/>
      <c r="K391" s="318"/>
    </row>
    <row r="392" spans="1:11" ht="25.5" customHeight="1" thickBot="1" x14ac:dyDescent="0.4">
      <c r="A392" s="200" t="s">
        <v>633</v>
      </c>
      <c r="B392" s="201"/>
      <c r="C392" s="201"/>
      <c r="D392" s="201"/>
      <c r="E392" s="333"/>
      <c r="F392" s="319"/>
      <c r="G392" s="320"/>
      <c r="H392" s="320"/>
      <c r="I392" s="320"/>
      <c r="J392" s="320"/>
      <c r="K392" s="321"/>
    </row>
    <row r="393" spans="1:11" ht="8" customHeight="1" x14ac:dyDescent="0.35">
      <c r="A393" s="334"/>
      <c r="B393" s="335"/>
      <c r="C393" s="335"/>
      <c r="D393" s="108"/>
      <c r="E393" s="108"/>
      <c r="F393" s="108"/>
      <c r="G393" s="108"/>
      <c r="H393" s="108"/>
      <c r="I393" s="418"/>
      <c r="J393" s="419"/>
      <c r="K393" s="420"/>
    </row>
    <row r="394" spans="1:11" ht="10" customHeight="1" x14ac:dyDescent="0.35">
      <c r="A394" s="363" t="s">
        <v>663</v>
      </c>
      <c r="B394" s="364"/>
      <c r="C394" s="364"/>
      <c r="D394" s="364"/>
      <c r="E394" s="364"/>
      <c r="F394" s="364"/>
      <c r="G394" s="364"/>
      <c r="H394" s="364"/>
      <c r="I394" s="421"/>
      <c r="J394" s="422"/>
      <c r="K394" s="423"/>
    </row>
    <row r="395" spans="1:11" ht="11" customHeight="1" thickBot="1" x14ac:dyDescent="0.4">
      <c r="A395" s="336"/>
      <c r="B395" s="337"/>
      <c r="C395" s="337"/>
      <c r="D395" s="109"/>
      <c r="E395" s="109"/>
      <c r="F395" s="109"/>
      <c r="G395" s="109"/>
      <c r="H395" s="109"/>
      <c r="I395" s="424"/>
      <c r="J395" s="425"/>
      <c r="K395" s="426"/>
    </row>
    <row r="396" spans="1:11" ht="36.5" customHeight="1" thickBot="1" x14ac:dyDescent="0.4">
      <c r="A396" s="121" t="s">
        <v>705</v>
      </c>
      <c r="B396" s="33"/>
      <c r="C396" s="33"/>
      <c r="D396" s="33"/>
      <c r="E396" s="33"/>
      <c r="F396" s="149"/>
      <c r="G396" s="323"/>
      <c r="H396" s="323"/>
      <c r="I396" s="323"/>
      <c r="J396" s="323"/>
      <c r="K396" s="324"/>
    </row>
    <row r="397" spans="1:11" ht="24" customHeight="1" thickBot="1" x14ac:dyDescent="0.4">
      <c r="A397" s="281" t="s">
        <v>704</v>
      </c>
      <c r="B397" s="282"/>
      <c r="C397" s="282"/>
      <c r="D397" s="282"/>
      <c r="E397" s="282"/>
      <c r="F397" s="282"/>
      <c r="G397" s="282"/>
      <c r="H397" s="402"/>
      <c r="I397" s="284"/>
      <c r="J397" s="284"/>
      <c r="K397" s="285"/>
    </row>
    <row r="398" spans="1:11" ht="16" thickBot="1" x14ac:dyDescent="0.4">
      <c r="A398" s="122"/>
      <c r="B398" s="118"/>
      <c r="C398" s="118"/>
      <c r="D398" s="118"/>
      <c r="E398" s="118"/>
      <c r="F398" s="118"/>
      <c r="G398" s="118"/>
      <c r="H398" s="118"/>
      <c r="I398" s="118"/>
      <c r="J398" s="118"/>
      <c r="K398" s="123"/>
    </row>
    <row r="399" spans="1:11" ht="24" customHeight="1" thickBot="1" x14ac:dyDescent="0.4">
      <c r="A399" s="286" t="s">
        <v>706</v>
      </c>
      <c r="B399" s="287"/>
      <c r="C399" s="287"/>
      <c r="D399" s="287"/>
      <c r="E399" s="287"/>
      <c r="F399" s="287"/>
      <c r="G399" s="287"/>
      <c r="H399" s="287"/>
      <c r="I399" s="287"/>
      <c r="J399" s="287"/>
      <c r="K399" s="288"/>
    </row>
    <row r="400" spans="1:11" ht="6" customHeight="1" thickBot="1" x14ac:dyDescent="0.4">
      <c r="A400" s="124"/>
      <c r="B400" s="41"/>
      <c r="C400" s="41"/>
      <c r="D400" s="41"/>
      <c r="E400" s="41"/>
      <c r="F400" s="41"/>
      <c r="G400" s="41"/>
      <c r="H400" s="41"/>
      <c r="I400" s="41"/>
      <c r="J400" s="41"/>
      <c r="K400" s="125"/>
    </row>
    <row r="401" spans="1:11" ht="27" customHeight="1" thickBot="1" x14ac:dyDescent="0.4">
      <c r="A401" s="276" t="s">
        <v>707</v>
      </c>
      <c r="B401" s="277"/>
      <c r="C401" s="277"/>
      <c r="D401" s="277"/>
      <c r="E401" s="277"/>
      <c r="F401" s="277"/>
      <c r="G401" s="42" t="e">
        <f>VLOOKUP(F391,Arkusz4!B$2:O$55,6,0)</f>
        <v>#N/A</v>
      </c>
      <c r="H401" s="269" t="str">
        <f>IFERROR(IF(G401="T","OBJĘTE UMOWĄ","NIE DOTYCZY"),"")</f>
        <v/>
      </c>
      <c r="I401" s="269"/>
      <c r="J401" s="269"/>
      <c r="K401" s="270"/>
    </row>
    <row r="402" spans="1:11" ht="15.5" customHeight="1" x14ac:dyDescent="0.35">
      <c r="A402" s="278" t="s">
        <v>654</v>
      </c>
      <c r="B402" s="279"/>
      <c r="C402" s="279"/>
      <c r="D402" s="279"/>
      <c r="E402" s="279"/>
      <c r="F402" s="279"/>
      <c r="G402" s="279"/>
      <c r="H402" s="279"/>
      <c r="I402" s="279"/>
      <c r="J402" s="279"/>
      <c r="K402" s="280"/>
    </row>
    <row r="403" spans="1:11" ht="31" x14ac:dyDescent="0.35">
      <c r="A403" s="126" t="s">
        <v>649</v>
      </c>
      <c r="B403" s="274" t="s">
        <v>650</v>
      </c>
      <c r="C403" s="274"/>
      <c r="D403" s="274"/>
      <c r="E403" s="274"/>
      <c r="F403" s="274"/>
      <c r="G403" s="274"/>
      <c r="H403" s="274"/>
      <c r="I403" s="107" t="s">
        <v>651</v>
      </c>
      <c r="J403" s="107" t="s">
        <v>652</v>
      </c>
      <c r="K403" s="127" t="s">
        <v>658</v>
      </c>
    </row>
    <row r="404" spans="1:11" x14ac:dyDescent="0.35">
      <c r="A404" s="128"/>
      <c r="B404" s="263"/>
      <c r="C404" s="263"/>
      <c r="D404" s="263"/>
      <c r="E404" s="263"/>
      <c r="F404" s="263"/>
      <c r="G404" s="263"/>
      <c r="H404" s="263"/>
      <c r="I404" s="105"/>
      <c r="J404" s="106"/>
      <c r="K404" s="129"/>
    </row>
    <row r="405" spans="1:11" x14ac:dyDescent="0.35">
      <c r="A405" s="128"/>
      <c r="B405" s="263"/>
      <c r="C405" s="263"/>
      <c r="D405" s="263"/>
      <c r="E405" s="263"/>
      <c r="F405" s="263"/>
      <c r="G405" s="263"/>
      <c r="H405" s="263"/>
      <c r="I405" s="105"/>
      <c r="J405" s="106"/>
      <c r="K405" s="129"/>
    </row>
    <row r="406" spans="1:11" x14ac:dyDescent="0.35">
      <c r="A406" s="128"/>
      <c r="B406" s="263"/>
      <c r="C406" s="263"/>
      <c r="D406" s="263"/>
      <c r="E406" s="263"/>
      <c r="F406" s="263"/>
      <c r="G406" s="263"/>
      <c r="H406" s="263"/>
      <c r="I406" s="105"/>
      <c r="J406" s="106"/>
      <c r="K406" s="129"/>
    </row>
    <row r="407" spans="1:11" x14ac:dyDescent="0.35">
      <c r="A407" s="128"/>
      <c r="B407" s="263"/>
      <c r="C407" s="263"/>
      <c r="D407" s="263"/>
      <c r="E407" s="263"/>
      <c r="F407" s="263"/>
      <c r="G407" s="263"/>
      <c r="H407" s="263"/>
      <c r="I407" s="105"/>
      <c r="J407" s="106"/>
      <c r="K407" s="129"/>
    </row>
    <row r="408" spans="1:11" x14ac:dyDescent="0.35">
      <c r="A408" s="128"/>
      <c r="B408" s="263"/>
      <c r="C408" s="263"/>
      <c r="D408" s="263"/>
      <c r="E408" s="263"/>
      <c r="F408" s="263"/>
      <c r="G408" s="263"/>
      <c r="H408" s="263"/>
      <c r="I408" s="105"/>
      <c r="J408" s="106"/>
      <c r="K408" s="129"/>
    </row>
    <row r="409" spans="1:11" x14ac:dyDescent="0.35">
      <c r="A409" s="128"/>
      <c r="B409" s="263"/>
      <c r="C409" s="263"/>
      <c r="D409" s="263"/>
      <c r="E409" s="263"/>
      <c r="F409" s="263"/>
      <c r="G409" s="263"/>
      <c r="H409" s="263"/>
      <c r="I409" s="105"/>
      <c r="J409" s="106"/>
      <c r="K409" s="129"/>
    </row>
    <row r="410" spans="1:11" x14ac:dyDescent="0.35">
      <c r="A410" s="128"/>
      <c r="B410" s="263"/>
      <c r="C410" s="263"/>
      <c r="D410" s="263"/>
      <c r="E410" s="263"/>
      <c r="F410" s="263"/>
      <c r="G410" s="263"/>
      <c r="H410" s="263"/>
      <c r="I410" s="105"/>
      <c r="J410" s="106"/>
      <c r="K410" s="129"/>
    </row>
    <row r="411" spans="1:11" x14ac:dyDescent="0.35">
      <c r="A411" s="128"/>
      <c r="B411" s="263"/>
      <c r="C411" s="263"/>
      <c r="D411" s="263"/>
      <c r="E411" s="263"/>
      <c r="F411" s="263"/>
      <c r="G411" s="263"/>
      <c r="H411" s="263"/>
      <c r="I411" s="105"/>
      <c r="J411" s="106"/>
      <c r="K411" s="129"/>
    </row>
    <row r="412" spans="1:11" x14ac:dyDescent="0.35">
      <c r="A412" s="293" t="s">
        <v>656</v>
      </c>
      <c r="B412" s="294"/>
      <c r="C412" s="294"/>
      <c r="D412" s="294"/>
      <c r="E412" s="294"/>
      <c r="F412" s="294"/>
      <c r="G412" s="294"/>
      <c r="H412" s="294"/>
      <c r="I412" s="294"/>
      <c r="J412" s="295"/>
      <c r="K412" s="150">
        <f>SUM(K404:K411)</f>
        <v>0</v>
      </c>
    </row>
    <row r="413" spans="1:11" ht="15.5" customHeight="1" thickBot="1" x14ac:dyDescent="0.4">
      <c r="A413" s="264" t="s">
        <v>653</v>
      </c>
      <c r="B413" s="265"/>
      <c r="C413" s="265"/>
      <c r="D413" s="265"/>
      <c r="E413" s="265"/>
      <c r="F413" s="265"/>
      <c r="G413" s="265"/>
      <c r="H413" s="265"/>
      <c r="I413" s="265"/>
      <c r="J413" s="265"/>
      <c r="K413" s="266"/>
    </row>
    <row r="414" spans="1:11" ht="16" thickBot="1" x14ac:dyDescent="0.4">
      <c r="A414" s="130"/>
      <c r="B414" s="20"/>
      <c r="C414" s="20"/>
      <c r="D414" s="20"/>
      <c r="E414" s="20"/>
      <c r="F414" s="20"/>
      <c r="G414" s="20"/>
      <c r="H414" s="20"/>
      <c r="I414" s="20"/>
      <c r="J414" s="20"/>
      <c r="K414" s="131"/>
    </row>
    <row r="415" spans="1:11" ht="31" customHeight="1" thickBot="1" x14ac:dyDescent="0.4">
      <c r="A415" s="276" t="s">
        <v>709</v>
      </c>
      <c r="B415" s="290"/>
      <c r="C415" s="290"/>
      <c r="D415" s="290"/>
      <c r="E415" s="290"/>
      <c r="F415" s="290"/>
      <c r="G415" s="42" t="e">
        <f>VLOOKUP(F391,Arkusz4!B$2:O$55,7,0)</f>
        <v>#N/A</v>
      </c>
      <c r="H415" s="269" t="str">
        <f>IFERROR(IF(G415="T","OBJĘTE UMOWĄ","NIE DOTYCZY"),"")</f>
        <v/>
      </c>
      <c r="I415" s="269"/>
      <c r="J415" s="269"/>
      <c r="K415" s="270"/>
    </row>
    <row r="416" spans="1:11" ht="15.5" customHeight="1" x14ac:dyDescent="0.35">
      <c r="A416" s="278" t="s">
        <v>648</v>
      </c>
      <c r="B416" s="279"/>
      <c r="C416" s="279"/>
      <c r="D416" s="279"/>
      <c r="E416" s="279"/>
      <c r="F416" s="279"/>
      <c r="G416" s="279"/>
      <c r="H416" s="279"/>
      <c r="I416" s="279"/>
      <c r="J416" s="279"/>
      <c r="K416" s="280"/>
    </row>
    <row r="417" spans="1:11" ht="31" x14ac:dyDescent="0.35">
      <c r="A417" s="126" t="s">
        <v>649</v>
      </c>
      <c r="B417" s="274" t="s">
        <v>650</v>
      </c>
      <c r="C417" s="274"/>
      <c r="D417" s="274"/>
      <c r="E417" s="274"/>
      <c r="F417" s="274"/>
      <c r="G417" s="274"/>
      <c r="H417" s="274"/>
      <c r="I417" s="107" t="s">
        <v>651</v>
      </c>
      <c r="J417" s="107" t="s">
        <v>652</v>
      </c>
      <c r="K417" s="127" t="s">
        <v>658</v>
      </c>
    </row>
    <row r="418" spans="1:11" x14ac:dyDescent="0.35">
      <c r="A418" s="128"/>
      <c r="B418" s="263"/>
      <c r="C418" s="263"/>
      <c r="D418" s="263"/>
      <c r="E418" s="263"/>
      <c r="F418" s="263"/>
      <c r="G418" s="263"/>
      <c r="H418" s="263"/>
      <c r="I418" s="105"/>
      <c r="J418" s="106"/>
      <c r="K418" s="129"/>
    </row>
    <row r="419" spans="1:11" x14ac:dyDescent="0.35">
      <c r="A419" s="128"/>
      <c r="B419" s="263"/>
      <c r="C419" s="263"/>
      <c r="D419" s="263"/>
      <c r="E419" s="263"/>
      <c r="F419" s="263"/>
      <c r="G419" s="263"/>
      <c r="H419" s="263"/>
      <c r="I419" s="105"/>
      <c r="J419" s="106"/>
      <c r="K419" s="129"/>
    </row>
    <row r="420" spans="1:11" x14ac:dyDescent="0.35">
      <c r="A420" s="128"/>
      <c r="B420" s="263"/>
      <c r="C420" s="263"/>
      <c r="D420" s="263"/>
      <c r="E420" s="263"/>
      <c r="F420" s="263"/>
      <c r="G420" s="263"/>
      <c r="H420" s="263"/>
      <c r="I420" s="105"/>
      <c r="J420" s="106"/>
      <c r="K420" s="129"/>
    </row>
    <row r="421" spans="1:11" x14ac:dyDescent="0.35">
      <c r="A421" s="128"/>
      <c r="B421" s="263"/>
      <c r="C421" s="263"/>
      <c r="D421" s="263"/>
      <c r="E421" s="263"/>
      <c r="F421" s="263"/>
      <c r="G421" s="263"/>
      <c r="H421" s="263"/>
      <c r="I421" s="105"/>
      <c r="J421" s="106"/>
      <c r="K421" s="129"/>
    </row>
    <row r="422" spans="1:11" x14ac:dyDescent="0.35">
      <c r="A422" s="128"/>
      <c r="B422" s="263"/>
      <c r="C422" s="263"/>
      <c r="D422" s="263"/>
      <c r="E422" s="263"/>
      <c r="F422" s="263"/>
      <c r="G422" s="263"/>
      <c r="H422" s="263"/>
      <c r="I422" s="105"/>
      <c r="J422" s="106"/>
      <c r="K422" s="129"/>
    </row>
    <row r="423" spans="1:11" x14ac:dyDescent="0.35">
      <c r="A423" s="128"/>
      <c r="B423" s="263"/>
      <c r="C423" s="263"/>
      <c r="D423" s="263"/>
      <c r="E423" s="263"/>
      <c r="F423" s="263"/>
      <c r="G423" s="263"/>
      <c r="H423" s="263"/>
      <c r="I423" s="105"/>
      <c r="J423" s="106"/>
      <c r="K423" s="129"/>
    </row>
    <row r="424" spans="1:11" x14ac:dyDescent="0.35">
      <c r="A424" s="128"/>
      <c r="B424" s="263"/>
      <c r="C424" s="263"/>
      <c r="D424" s="263"/>
      <c r="E424" s="263"/>
      <c r="F424" s="263"/>
      <c r="G424" s="263"/>
      <c r="H424" s="263"/>
      <c r="I424" s="105"/>
      <c r="J424" s="106"/>
      <c r="K424" s="129"/>
    </row>
    <row r="425" spans="1:11" x14ac:dyDescent="0.35">
      <c r="A425" s="128"/>
      <c r="B425" s="263"/>
      <c r="C425" s="263"/>
      <c r="D425" s="263"/>
      <c r="E425" s="263"/>
      <c r="F425" s="263"/>
      <c r="G425" s="263"/>
      <c r="H425" s="263"/>
      <c r="I425" s="105"/>
      <c r="J425" s="106"/>
      <c r="K425" s="129"/>
    </row>
    <row r="426" spans="1:11" x14ac:dyDescent="0.35">
      <c r="A426" s="293" t="s">
        <v>656</v>
      </c>
      <c r="B426" s="294"/>
      <c r="C426" s="294"/>
      <c r="D426" s="294"/>
      <c r="E426" s="294"/>
      <c r="F426" s="294"/>
      <c r="G426" s="294"/>
      <c r="H426" s="294"/>
      <c r="I426" s="294"/>
      <c r="J426" s="295"/>
      <c r="K426" s="150">
        <f>SUM(K418:K425)</f>
        <v>0</v>
      </c>
    </row>
    <row r="427" spans="1:11" ht="15.5" customHeight="1" thickBot="1" x14ac:dyDescent="0.4">
      <c r="A427" s="264" t="s">
        <v>653</v>
      </c>
      <c r="B427" s="265"/>
      <c r="C427" s="265"/>
      <c r="D427" s="265"/>
      <c r="E427" s="265"/>
      <c r="F427" s="265"/>
      <c r="G427" s="265"/>
      <c r="H427" s="265"/>
      <c r="I427" s="265"/>
      <c r="J427" s="265"/>
      <c r="K427" s="266"/>
    </row>
    <row r="428" spans="1:11" ht="16" thickBot="1" x14ac:dyDescent="0.4">
      <c r="A428" s="130"/>
      <c r="B428" s="20"/>
      <c r="C428" s="20"/>
      <c r="D428" s="20"/>
      <c r="E428" s="20"/>
      <c r="F428" s="20"/>
      <c r="G428" s="20"/>
      <c r="H428" s="20"/>
      <c r="I428" s="20"/>
      <c r="J428" s="20"/>
      <c r="K428" s="131"/>
    </row>
    <row r="429" spans="1:11" ht="27" customHeight="1" thickBot="1" x14ac:dyDescent="0.4">
      <c r="A429" s="267" t="s">
        <v>708</v>
      </c>
      <c r="B429" s="268"/>
      <c r="C429" s="268"/>
      <c r="D429" s="268"/>
      <c r="E429" s="268"/>
      <c r="F429" s="268"/>
      <c r="G429" s="42" t="e">
        <f>VLOOKUP(F391,Arkusz4!B$2:O$55,8,0)</f>
        <v>#N/A</v>
      </c>
      <c r="H429" s="269" t="str">
        <f>IFERROR(IF(G429="T","OBJĘTE UMOWĄ","NIE DOTYCZY"),"")</f>
        <v/>
      </c>
      <c r="I429" s="269"/>
      <c r="J429" s="269"/>
      <c r="K429" s="270"/>
    </row>
    <row r="430" spans="1:11" ht="15.5" customHeight="1" x14ac:dyDescent="0.35">
      <c r="A430" s="271" t="s">
        <v>648</v>
      </c>
      <c r="B430" s="272"/>
      <c r="C430" s="272"/>
      <c r="D430" s="272"/>
      <c r="E430" s="272"/>
      <c r="F430" s="272"/>
      <c r="G430" s="272"/>
      <c r="H430" s="272"/>
      <c r="I430" s="272"/>
      <c r="J430" s="272"/>
      <c r="K430" s="273"/>
    </row>
    <row r="431" spans="1:11" ht="31" x14ac:dyDescent="0.35">
      <c r="A431" s="126" t="s">
        <v>649</v>
      </c>
      <c r="B431" s="274" t="s">
        <v>650</v>
      </c>
      <c r="C431" s="274"/>
      <c r="D431" s="274"/>
      <c r="E431" s="274"/>
      <c r="F431" s="274"/>
      <c r="G431" s="274"/>
      <c r="H431" s="274"/>
      <c r="I431" s="107" t="s">
        <v>651</v>
      </c>
      <c r="J431" s="107" t="s">
        <v>652</v>
      </c>
      <c r="K431" s="127" t="s">
        <v>658</v>
      </c>
    </row>
    <row r="432" spans="1:11" x14ac:dyDescent="0.35">
      <c r="A432" s="128"/>
      <c r="B432" s="263"/>
      <c r="C432" s="263"/>
      <c r="D432" s="263"/>
      <c r="E432" s="263"/>
      <c r="F432" s="263"/>
      <c r="G432" s="263"/>
      <c r="H432" s="263"/>
      <c r="I432" s="105"/>
      <c r="J432" s="106"/>
      <c r="K432" s="129"/>
    </row>
    <row r="433" spans="1:11" x14ac:dyDescent="0.35">
      <c r="A433" s="128"/>
      <c r="B433" s="263"/>
      <c r="C433" s="263"/>
      <c r="D433" s="263"/>
      <c r="E433" s="263"/>
      <c r="F433" s="263"/>
      <c r="G433" s="263"/>
      <c r="H433" s="263"/>
      <c r="I433" s="105"/>
      <c r="J433" s="106"/>
      <c r="K433" s="129"/>
    </row>
    <row r="434" spans="1:11" x14ac:dyDescent="0.35">
      <c r="A434" s="128"/>
      <c r="B434" s="263"/>
      <c r="C434" s="263"/>
      <c r="D434" s="263"/>
      <c r="E434" s="263"/>
      <c r="F434" s="263"/>
      <c r="G434" s="263"/>
      <c r="H434" s="263"/>
      <c r="I434" s="105"/>
      <c r="J434" s="106"/>
      <c r="K434" s="129"/>
    </row>
    <row r="435" spans="1:11" x14ac:dyDescent="0.35">
      <c r="A435" s="128"/>
      <c r="B435" s="263"/>
      <c r="C435" s="263"/>
      <c r="D435" s="263"/>
      <c r="E435" s="263"/>
      <c r="F435" s="263"/>
      <c r="G435" s="263"/>
      <c r="H435" s="263"/>
      <c r="I435" s="105"/>
      <c r="J435" s="106"/>
      <c r="K435" s="129"/>
    </row>
    <row r="436" spans="1:11" x14ac:dyDescent="0.35">
      <c r="A436" s="128"/>
      <c r="B436" s="263"/>
      <c r="C436" s="263"/>
      <c r="D436" s="263"/>
      <c r="E436" s="263"/>
      <c r="F436" s="263"/>
      <c r="G436" s="263"/>
      <c r="H436" s="263"/>
      <c r="I436" s="105"/>
      <c r="J436" s="106"/>
      <c r="K436" s="129"/>
    </row>
    <row r="437" spans="1:11" x14ac:dyDescent="0.35">
      <c r="A437" s="128"/>
      <c r="B437" s="263"/>
      <c r="C437" s="263"/>
      <c r="D437" s="263"/>
      <c r="E437" s="263"/>
      <c r="F437" s="263"/>
      <c r="G437" s="263"/>
      <c r="H437" s="263"/>
      <c r="I437" s="105"/>
      <c r="J437" s="106"/>
      <c r="K437" s="129"/>
    </row>
    <row r="438" spans="1:11" x14ac:dyDescent="0.35">
      <c r="A438" s="128"/>
      <c r="B438" s="263"/>
      <c r="C438" s="263"/>
      <c r="D438" s="263"/>
      <c r="E438" s="263"/>
      <c r="F438" s="263"/>
      <c r="G438" s="263"/>
      <c r="H438" s="263"/>
      <c r="I438" s="105"/>
      <c r="J438" s="106"/>
      <c r="K438" s="129"/>
    </row>
    <row r="439" spans="1:11" x14ac:dyDescent="0.35">
      <c r="A439" s="128"/>
      <c r="B439" s="263"/>
      <c r="C439" s="263"/>
      <c r="D439" s="263"/>
      <c r="E439" s="263"/>
      <c r="F439" s="263"/>
      <c r="G439" s="263"/>
      <c r="H439" s="263"/>
      <c r="I439" s="105"/>
      <c r="J439" s="106"/>
      <c r="K439" s="129"/>
    </row>
    <row r="440" spans="1:11" x14ac:dyDescent="0.35">
      <c r="A440" s="293" t="s">
        <v>656</v>
      </c>
      <c r="B440" s="294"/>
      <c r="C440" s="294"/>
      <c r="D440" s="294"/>
      <c r="E440" s="294"/>
      <c r="F440" s="294"/>
      <c r="G440" s="294"/>
      <c r="H440" s="294"/>
      <c r="I440" s="294"/>
      <c r="J440" s="295"/>
      <c r="K440" s="150">
        <f>SUM(K432:K439)</f>
        <v>0</v>
      </c>
    </row>
    <row r="441" spans="1:11" ht="15.5" customHeight="1" thickBot="1" x14ac:dyDescent="0.4">
      <c r="A441" s="264" t="s">
        <v>653</v>
      </c>
      <c r="B441" s="265"/>
      <c r="C441" s="265"/>
      <c r="D441" s="265"/>
      <c r="E441" s="265"/>
      <c r="F441" s="265"/>
      <c r="G441" s="265"/>
      <c r="H441" s="265"/>
      <c r="I441" s="265"/>
      <c r="J441" s="265"/>
      <c r="K441" s="266"/>
    </row>
    <row r="442" spans="1:11" ht="16" thickBot="1" x14ac:dyDescent="0.4">
      <c r="A442" s="130"/>
      <c r="B442" s="20"/>
      <c r="C442" s="20"/>
      <c r="D442" s="20"/>
      <c r="E442" s="20"/>
      <c r="F442" s="20"/>
      <c r="G442" s="20"/>
      <c r="H442" s="20"/>
      <c r="I442" s="20"/>
      <c r="J442" s="20"/>
      <c r="K442" s="131"/>
    </row>
    <row r="443" spans="1:11" ht="27" customHeight="1" thickBot="1" x14ac:dyDescent="0.4">
      <c r="A443" s="267" t="s">
        <v>710</v>
      </c>
      <c r="B443" s="268"/>
      <c r="C443" s="268"/>
      <c r="D443" s="268"/>
      <c r="E443" s="268"/>
      <c r="F443" s="268"/>
      <c r="G443" s="42" t="e">
        <f>VLOOKUP(F391,Arkusz4!B$2:O$55,9,0)</f>
        <v>#N/A</v>
      </c>
      <c r="H443" s="269" t="str">
        <f>IFERROR(IF(G443="T","OBJĘTE UMOWĄ","NIE DOTYCZY"),"")</f>
        <v/>
      </c>
      <c r="I443" s="269"/>
      <c r="J443" s="269"/>
      <c r="K443" s="270"/>
    </row>
    <row r="444" spans="1:11" ht="15.5" customHeight="1" x14ac:dyDescent="0.35">
      <c r="A444" s="271" t="s">
        <v>648</v>
      </c>
      <c r="B444" s="272"/>
      <c r="C444" s="272"/>
      <c r="D444" s="272"/>
      <c r="E444" s="272"/>
      <c r="F444" s="272"/>
      <c r="G444" s="272"/>
      <c r="H444" s="272"/>
      <c r="I444" s="272"/>
      <c r="J444" s="272"/>
      <c r="K444" s="273"/>
    </row>
    <row r="445" spans="1:11" ht="31" x14ac:dyDescent="0.35">
      <c r="A445" s="126" t="s">
        <v>649</v>
      </c>
      <c r="B445" s="274" t="s">
        <v>650</v>
      </c>
      <c r="C445" s="274"/>
      <c r="D445" s="274"/>
      <c r="E445" s="274"/>
      <c r="F445" s="274"/>
      <c r="G445" s="274"/>
      <c r="H445" s="274"/>
      <c r="I445" s="107" t="s">
        <v>651</v>
      </c>
      <c r="J445" s="107" t="s">
        <v>652</v>
      </c>
      <c r="K445" s="127" t="s">
        <v>658</v>
      </c>
    </row>
    <row r="446" spans="1:11" x14ac:dyDescent="0.35">
      <c r="A446" s="128"/>
      <c r="B446" s="263"/>
      <c r="C446" s="263"/>
      <c r="D446" s="263"/>
      <c r="E446" s="263"/>
      <c r="F446" s="263"/>
      <c r="G446" s="263"/>
      <c r="H446" s="263"/>
      <c r="I446" s="110"/>
      <c r="J446" s="40"/>
      <c r="K446" s="129"/>
    </row>
    <row r="447" spans="1:11" x14ac:dyDescent="0.35">
      <c r="A447" s="128"/>
      <c r="B447" s="263"/>
      <c r="C447" s="263"/>
      <c r="D447" s="263"/>
      <c r="E447" s="263"/>
      <c r="F447" s="263"/>
      <c r="G447" s="263"/>
      <c r="H447" s="263"/>
      <c r="I447" s="110"/>
      <c r="J447" s="40"/>
      <c r="K447" s="129"/>
    </row>
    <row r="448" spans="1:11" x14ac:dyDescent="0.35">
      <c r="A448" s="128"/>
      <c r="B448" s="263"/>
      <c r="C448" s="263"/>
      <c r="D448" s="263"/>
      <c r="E448" s="263"/>
      <c r="F448" s="263"/>
      <c r="G448" s="263"/>
      <c r="H448" s="263"/>
      <c r="I448" s="110"/>
      <c r="J448" s="40"/>
      <c r="K448" s="129"/>
    </row>
    <row r="449" spans="1:11" x14ac:dyDescent="0.35">
      <c r="A449" s="128"/>
      <c r="B449" s="263"/>
      <c r="C449" s="263"/>
      <c r="D449" s="263"/>
      <c r="E449" s="263"/>
      <c r="F449" s="263"/>
      <c r="G449" s="263"/>
      <c r="H449" s="263"/>
      <c r="I449" s="110"/>
      <c r="J449" s="40"/>
      <c r="K449" s="129"/>
    </row>
    <row r="450" spans="1:11" x14ac:dyDescent="0.35">
      <c r="A450" s="128"/>
      <c r="B450" s="263"/>
      <c r="C450" s="263"/>
      <c r="D450" s="263"/>
      <c r="E450" s="263"/>
      <c r="F450" s="263"/>
      <c r="G450" s="263"/>
      <c r="H450" s="263"/>
      <c r="I450" s="110"/>
      <c r="J450" s="40"/>
      <c r="K450" s="129"/>
    </row>
    <row r="451" spans="1:11" x14ac:dyDescent="0.35">
      <c r="A451" s="128"/>
      <c r="B451" s="263"/>
      <c r="C451" s="263"/>
      <c r="D451" s="263"/>
      <c r="E451" s="263"/>
      <c r="F451" s="263"/>
      <c r="G451" s="263"/>
      <c r="H451" s="263"/>
      <c r="I451" s="110"/>
      <c r="J451" s="40"/>
      <c r="K451" s="129"/>
    </row>
    <row r="452" spans="1:11" x14ac:dyDescent="0.35">
      <c r="A452" s="128"/>
      <c r="B452" s="263"/>
      <c r="C452" s="263"/>
      <c r="D452" s="263"/>
      <c r="E452" s="263"/>
      <c r="F452" s="263"/>
      <c r="G452" s="263"/>
      <c r="H452" s="263"/>
      <c r="I452" s="110"/>
      <c r="J452" s="40"/>
      <c r="K452" s="129"/>
    </row>
    <row r="453" spans="1:11" x14ac:dyDescent="0.35">
      <c r="A453" s="128"/>
      <c r="B453" s="263"/>
      <c r="C453" s="263"/>
      <c r="D453" s="263"/>
      <c r="E453" s="263"/>
      <c r="F453" s="263"/>
      <c r="G453" s="263"/>
      <c r="H453" s="263"/>
      <c r="I453" s="110"/>
      <c r="J453" s="40"/>
      <c r="K453" s="129"/>
    </row>
    <row r="454" spans="1:11" x14ac:dyDescent="0.35">
      <c r="A454" s="293" t="s">
        <v>656</v>
      </c>
      <c r="B454" s="294"/>
      <c r="C454" s="294"/>
      <c r="D454" s="294"/>
      <c r="E454" s="294"/>
      <c r="F454" s="294"/>
      <c r="G454" s="294"/>
      <c r="H454" s="294"/>
      <c r="I454" s="294"/>
      <c r="J454" s="295"/>
      <c r="K454" s="150">
        <f>SUM(K446:K453)</f>
        <v>0</v>
      </c>
    </row>
    <row r="455" spans="1:11" ht="15.5" customHeight="1" thickBot="1" x14ac:dyDescent="0.4">
      <c r="A455" s="264" t="s">
        <v>653</v>
      </c>
      <c r="B455" s="265"/>
      <c r="C455" s="265"/>
      <c r="D455" s="265"/>
      <c r="E455" s="265"/>
      <c r="F455" s="265"/>
      <c r="G455" s="265"/>
      <c r="H455" s="265"/>
      <c r="I455" s="265"/>
      <c r="J455" s="265"/>
      <c r="K455" s="266"/>
    </row>
    <row r="456" spans="1:11" ht="16" thickBot="1" x14ac:dyDescent="0.4">
      <c r="A456" s="130"/>
      <c r="B456" s="20"/>
      <c r="C456" s="20"/>
      <c r="D456" s="20"/>
      <c r="E456" s="20"/>
      <c r="F456" s="20"/>
      <c r="G456" s="20"/>
      <c r="H456" s="20"/>
      <c r="I456" s="20"/>
      <c r="J456" s="20"/>
      <c r="K456" s="131"/>
    </row>
    <row r="457" spans="1:11" ht="25.5" customHeight="1" thickBot="1" x14ac:dyDescent="0.4">
      <c r="A457" s="267" t="s">
        <v>711</v>
      </c>
      <c r="B457" s="268"/>
      <c r="C457" s="268"/>
      <c r="D457" s="268"/>
      <c r="E457" s="268"/>
      <c r="F457" s="268"/>
      <c r="G457" s="42" t="e">
        <f>VLOOKUP(F391,Arkusz4!B$2:O$55,10,0)</f>
        <v>#N/A</v>
      </c>
      <c r="H457" s="269" t="str">
        <f>IFERROR(IF(G457="T","OBJĘTE UMOWĄ","NIE DOTYCZY"),"")</f>
        <v/>
      </c>
      <c r="I457" s="269"/>
      <c r="J457" s="269"/>
      <c r="K457" s="270"/>
    </row>
    <row r="458" spans="1:11" ht="15.5" customHeight="1" x14ac:dyDescent="0.35">
      <c r="A458" s="271" t="s">
        <v>648</v>
      </c>
      <c r="B458" s="272"/>
      <c r="C458" s="272"/>
      <c r="D458" s="272"/>
      <c r="E458" s="272"/>
      <c r="F458" s="272"/>
      <c r="G458" s="272"/>
      <c r="H458" s="272"/>
      <c r="I458" s="272"/>
      <c r="J458" s="272"/>
      <c r="K458" s="273"/>
    </row>
    <row r="459" spans="1:11" ht="31" x14ac:dyDescent="0.35">
      <c r="A459" s="126" t="s">
        <v>649</v>
      </c>
      <c r="B459" s="274" t="s">
        <v>650</v>
      </c>
      <c r="C459" s="274"/>
      <c r="D459" s="274"/>
      <c r="E459" s="274"/>
      <c r="F459" s="274"/>
      <c r="G459" s="274"/>
      <c r="H459" s="274"/>
      <c r="I459" s="107" t="s">
        <v>651</v>
      </c>
      <c r="J459" s="107" t="s">
        <v>652</v>
      </c>
      <c r="K459" s="127" t="s">
        <v>658</v>
      </c>
    </row>
    <row r="460" spans="1:11" x14ac:dyDescent="0.35">
      <c r="A460" s="128"/>
      <c r="B460" s="263"/>
      <c r="C460" s="263"/>
      <c r="D460" s="263"/>
      <c r="E460" s="263"/>
      <c r="F460" s="263"/>
      <c r="G460" s="263"/>
      <c r="H460" s="263"/>
      <c r="I460" s="105"/>
      <c r="J460" s="106"/>
      <c r="K460" s="129"/>
    </row>
    <row r="461" spans="1:11" x14ac:dyDescent="0.35">
      <c r="A461" s="128"/>
      <c r="B461" s="263"/>
      <c r="C461" s="263"/>
      <c r="D461" s="263"/>
      <c r="E461" s="263"/>
      <c r="F461" s="263"/>
      <c r="G461" s="263"/>
      <c r="H461" s="263"/>
      <c r="I461" s="105"/>
      <c r="J461" s="106"/>
      <c r="K461" s="129"/>
    </row>
    <row r="462" spans="1:11" x14ac:dyDescent="0.35">
      <c r="A462" s="128"/>
      <c r="B462" s="263"/>
      <c r="C462" s="263"/>
      <c r="D462" s="263"/>
      <c r="E462" s="263"/>
      <c r="F462" s="263"/>
      <c r="G462" s="263"/>
      <c r="H462" s="263"/>
      <c r="I462" s="105"/>
      <c r="J462" s="106"/>
      <c r="K462" s="129"/>
    </row>
    <row r="463" spans="1:11" x14ac:dyDescent="0.35">
      <c r="A463" s="128"/>
      <c r="B463" s="263"/>
      <c r="C463" s="263"/>
      <c r="D463" s="263"/>
      <c r="E463" s="263"/>
      <c r="F463" s="263"/>
      <c r="G463" s="263"/>
      <c r="H463" s="263"/>
      <c r="I463" s="105"/>
      <c r="J463" s="106"/>
      <c r="K463" s="129"/>
    </row>
    <row r="464" spans="1:11" x14ac:dyDescent="0.35">
      <c r="A464" s="128"/>
      <c r="B464" s="263"/>
      <c r="C464" s="263"/>
      <c r="D464" s="263"/>
      <c r="E464" s="263"/>
      <c r="F464" s="263"/>
      <c r="G464" s="263"/>
      <c r="H464" s="263"/>
      <c r="I464" s="105"/>
      <c r="J464" s="106"/>
      <c r="K464" s="129"/>
    </row>
    <row r="465" spans="1:11" x14ac:dyDescent="0.35">
      <c r="A465" s="128"/>
      <c r="B465" s="263"/>
      <c r="C465" s="263"/>
      <c r="D465" s="263"/>
      <c r="E465" s="263"/>
      <c r="F465" s="263"/>
      <c r="G465" s="263"/>
      <c r="H465" s="263"/>
      <c r="I465" s="105"/>
      <c r="J465" s="106"/>
      <c r="K465" s="129"/>
    </row>
    <row r="466" spans="1:11" x14ac:dyDescent="0.35">
      <c r="A466" s="128"/>
      <c r="B466" s="263"/>
      <c r="C466" s="263"/>
      <c r="D466" s="263"/>
      <c r="E466" s="263"/>
      <c r="F466" s="263"/>
      <c r="G466" s="263"/>
      <c r="H466" s="263"/>
      <c r="I466" s="105"/>
      <c r="J466" s="106"/>
      <c r="K466" s="129"/>
    </row>
    <row r="467" spans="1:11" x14ac:dyDescent="0.35">
      <c r="A467" s="128"/>
      <c r="B467" s="263"/>
      <c r="C467" s="263"/>
      <c r="D467" s="263"/>
      <c r="E467" s="263"/>
      <c r="F467" s="263"/>
      <c r="G467" s="263"/>
      <c r="H467" s="263"/>
      <c r="I467" s="105"/>
      <c r="J467" s="106"/>
      <c r="K467" s="129"/>
    </row>
    <row r="468" spans="1:11" x14ac:dyDescent="0.35">
      <c r="A468" s="293" t="s">
        <v>656</v>
      </c>
      <c r="B468" s="294"/>
      <c r="C468" s="294"/>
      <c r="D468" s="294"/>
      <c r="E468" s="294"/>
      <c r="F468" s="294"/>
      <c r="G468" s="294"/>
      <c r="H468" s="294"/>
      <c r="I468" s="294"/>
      <c r="J468" s="295"/>
      <c r="K468" s="150">
        <f>SUM(K460:K467)</f>
        <v>0</v>
      </c>
    </row>
    <row r="469" spans="1:11" ht="15.5" customHeight="1" thickBot="1" x14ac:dyDescent="0.4">
      <c r="A469" s="264" t="s">
        <v>653</v>
      </c>
      <c r="B469" s="265"/>
      <c r="C469" s="265"/>
      <c r="D469" s="265"/>
      <c r="E469" s="265"/>
      <c r="F469" s="265"/>
      <c r="G469" s="265"/>
      <c r="H469" s="265"/>
      <c r="I469" s="265"/>
      <c r="J469" s="265"/>
      <c r="K469" s="266"/>
    </row>
    <row r="470" spans="1:11" ht="16" thickBot="1" x14ac:dyDescent="0.4">
      <c r="A470" s="130"/>
      <c r="B470" s="20"/>
      <c r="C470" s="20"/>
      <c r="D470" s="20"/>
      <c r="E470" s="20"/>
      <c r="F470" s="20"/>
      <c r="G470" s="20"/>
      <c r="H470" s="20"/>
      <c r="I470" s="20"/>
      <c r="J470" s="20"/>
      <c r="K470" s="131"/>
    </row>
    <row r="471" spans="1:11" ht="31.5" customHeight="1" thickBot="1" x14ac:dyDescent="0.4">
      <c r="A471" s="267" t="s">
        <v>712</v>
      </c>
      <c r="B471" s="268"/>
      <c r="C471" s="268"/>
      <c r="D471" s="268"/>
      <c r="E471" s="268"/>
      <c r="F471" s="268"/>
      <c r="G471" s="42" t="e">
        <f>VLOOKUP(F391,Arkusz4!B$2:O$55,11,0)</f>
        <v>#N/A</v>
      </c>
      <c r="H471" s="269" t="str">
        <f>IFERROR(IF(G471="T","OBJĘTE UMOWĄ","NIE DOTYCZY"),"")</f>
        <v/>
      </c>
      <c r="I471" s="269"/>
      <c r="J471" s="269"/>
      <c r="K471" s="270"/>
    </row>
    <row r="472" spans="1:11" ht="15.5" customHeight="1" x14ac:dyDescent="0.35">
      <c r="A472" s="271" t="s">
        <v>648</v>
      </c>
      <c r="B472" s="272"/>
      <c r="C472" s="272"/>
      <c r="D472" s="272"/>
      <c r="E472" s="272"/>
      <c r="F472" s="272"/>
      <c r="G472" s="272"/>
      <c r="H472" s="272"/>
      <c r="I472" s="272"/>
      <c r="J472" s="272"/>
      <c r="K472" s="273"/>
    </row>
    <row r="473" spans="1:11" ht="31" x14ac:dyDescent="0.35">
      <c r="A473" s="126" t="s">
        <v>649</v>
      </c>
      <c r="B473" s="274" t="s">
        <v>650</v>
      </c>
      <c r="C473" s="274"/>
      <c r="D473" s="274"/>
      <c r="E473" s="274"/>
      <c r="F473" s="274"/>
      <c r="G473" s="274"/>
      <c r="H473" s="274"/>
      <c r="I473" s="107" t="s">
        <v>651</v>
      </c>
      <c r="J473" s="107" t="s">
        <v>652</v>
      </c>
      <c r="K473" s="127" t="s">
        <v>658</v>
      </c>
    </row>
    <row r="474" spans="1:11" x14ac:dyDescent="0.35">
      <c r="A474" s="128"/>
      <c r="B474" s="263"/>
      <c r="C474" s="263"/>
      <c r="D474" s="263"/>
      <c r="E474" s="263"/>
      <c r="F474" s="263"/>
      <c r="G474" s="263"/>
      <c r="H474" s="263"/>
      <c r="I474" s="105"/>
      <c r="J474" s="106"/>
      <c r="K474" s="129"/>
    </row>
    <row r="475" spans="1:11" x14ac:dyDescent="0.35">
      <c r="A475" s="128"/>
      <c r="B475" s="263"/>
      <c r="C475" s="263"/>
      <c r="D475" s="263"/>
      <c r="E475" s="263"/>
      <c r="F475" s="263"/>
      <c r="G475" s="263"/>
      <c r="H475" s="263"/>
      <c r="I475" s="105"/>
      <c r="J475" s="106"/>
      <c r="K475" s="129"/>
    </row>
    <row r="476" spans="1:11" x14ac:dyDescent="0.35">
      <c r="A476" s="128"/>
      <c r="B476" s="263"/>
      <c r="C476" s="263"/>
      <c r="D476" s="263"/>
      <c r="E476" s="263"/>
      <c r="F476" s="263"/>
      <c r="G476" s="263"/>
      <c r="H476" s="263"/>
      <c r="I476" s="105"/>
      <c r="J476" s="106"/>
      <c r="K476" s="129"/>
    </row>
    <row r="477" spans="1:11" x14ac:dyDescent="0.35">
      <c r="A477" s="128"/>
      <c r="B477" s="263"/>
      <c r="C477" s="263"/>
      <c r="D477" s="263"/>
      <c r="E477" s="263"/>
      <c r="F477" s="263"/>
      <c r="G477" s="263"/>
      <c r="H477" s="263"/>
      <c r="I477" s="105"/>
      <c r="J477" s="106"/>
      <c r="K477" s="129"/>
    </row>
    <row r="478" spans="1:11" x14ac:dyDescent="0.35">
      <c r="A478" s="128"/>
      <c r="B478" s="263"/>
      <c r="C478" s="263"/>
      <c r="D478" s="263"/>
      <c r="E478" s="263"/>
      <c r="F478" s="263"/>
      <c r="G478" s="263"/>
      <c r="H478" s="263"/>
      <c r="I478" s="105"/>
      <c r="J478" s="106"/>
      <c r="K478" s="129"/>
    </row>
    <row r="479" spans="1:11" x14ac:dyDescent="0.35">
      <c r="A479" s="128"/>
      <c r="B479" s="263"/>
      <c r="C479" s="263"/>
      <c r="D479" s="263"/>
      <c r="E479" s="263"/>
      <c r="F479" s="263"/>
      <c r="G479" s="263"/>
      <c r="H479" s="263"/>
      <c r="I479" s="105"/>
      <c r="J479" s="106"/>
      <c r="K479" s="129"/>
    </row>
    <row r="480" spans="1:11" x14ac:dyDescent="0.35">
      <c r="A480" s="128"/>
      <c r="B480" s="263"/>
      <c r="C480" s="263"/>
      <c r="D480" s="263"/>
      <c r="E480" s="263"/>
      <c r="F480" s="263"/>
      <c r="G480" s="263"/>
      <c r="H480" s="263"/>
      <c r="I480" s="105"/>
      <c r="J480" s="106"/>
      <c r="K480" s="129"/>
    </row>
    <row r="481" spans="1:11" x14ac:dyDescent="0.35">
      <c r="A481" s="128"/>
      <c r="B481" s="263"/>
      <c r="C481" s="263"/>
      <c r="D481" s="263"/>
      <c r="E481" s="263"/>
      <c r="F481" s="263"/>
      <c r="G481" s="263"/>
      <c r="H481" s="263"/>
      <c r="I481" s="105"/>
      <c r="J481" s="106"/>
      <c r="K481" s="129"/>
    </row>
    <row r="482" spans="1:11" x14ac:dyDescent="0.35">
      <c r="A482" s="293" t="s">
        <v>656</v>
      </c>
      <c r="B482" s="294"/>
      <c r="C482" s="294"/>
      <c r="D482" s="294"/>
      <c r="E482" s="294"/>
      <c r="F482" s="294"/>
      <c r="G482" s="294"/>
      <c r="H482" s="294"/>
      <c r="I482" s="294"/>
      <c r="J482" s="295"/>
      <c r="K482" s="150">
        <f>SUM(K474:K481)</f>
        <v>0</v>
      </c>
    </row>
    <row r="483" spans="1:11" ht="15.5" customHeight="1" thickBot="1" x14ac:dyDescent="0.4">
      <c r="A483" s="264" t="s">
        <v>653</v>
      </c>
      <c r="B483" s="265"/>
      <c r="C483" s="265"/>
      <c r="D483" s="265"/>
      <c r="E483" s="265"/>
      <c r="F483" s="265"/>
      <c r="G483" s="265"/>
      <c r="H483" s="265"/>
      <c r="I483" s="265"/>
      <c r="J483" s="265"/>
      <c r="K483" s="266"/>
    </row>
    <row r="484" spans="1:11" ht="16" thickBot="1" x14ac:dyDescent="0.4">
      <c r="A484" s="130"/>
      <c r="B484" s="20"/>
      <c r="C484" s="20"/>
      <c r="D484" s="20"/>
      <c r="E484" s="20"/>
      <c r="F484" s="20"/>
      <c r="G484" s="20"/>
      <c r="H484" s="20"/>
      <c r="I484" s="20"/>
      <c r="J484" s="20"/>
      <c r="K484" s="131"/>
    </row>
    <row r="485" spans="1:11" ht="26.5" customHeight="1" thickBot="1" x14ac:dyDescent="0.4">
      <c r="A485" s="276" t="s">
        <v>713</v>
      </c>
      <c r="B485" s="277"/>
      <c r="C485" s="277"/>
      <c r="D485" s="277"/>
      <c r="E485" s="277"/>
      <c r="F485" s="277"/>
      <c r="G485" s="42" t="e">
        <f>VLOOKUP(F391,Arkusz4!B$2:O$55,12,0)</f>
        <v>#N/A</v>
      </c>
      <c r="H485" s="269" t="str">
        <f>IFERROR(IF(G485="T","OBJĘTE UMOWĄ","NIE DOTYCZY"),"")</f>
        <v/>
      </c>
      <c r="I485" s="269"/>
      <c r="J485" s="269"/>
      <c r="K485" s="270"/>
    </row>
    <row r="486" spans="1:11" ht="15.5" customHeight="1" x14ac:dyDescent="0.35">
      <c r="A486" s="271" t="s">
        <v>648</v>
      </c>
      <c r="B486" s="272"/>
      <c r="C486" s="272"/>
      <c r="D486" s="272"/>
      <c r="E486" s="272"/>
      <c r="F486" s="272"/>
      <c r="G486" s="272"/>
      <c r="H486" s="272"/>
      <c r="I486" s="272"/>
      <c r="J486" s="272"/>
      <c r="K486" s="273"/>
    </row>
    <row r="487" spans="1:11" ht="31" x14ac:dyDescent="0.35">
      <c r="A487" s="126" t="s">
        <v>649</v>
      </c>
      <c r="B487" s="274" t="s">
        <v>650</v>
      </c>
      <c r="C487" s="274"/>
      <c r="D487" s="274"/>
      <c r="E487" s="274"/>
      <c r="F487" s="274"/>
      <c r="G487" s="274"/>
      <c r="H487" s="274"/>
      <c r="I487" s="107" t="s">
        <v>651</v>
      </c>
      <c r="J487" s="107" t="s">
        <v>652</v>
      </c>
      <c r="K487" s="127" t="s">
        <v>658</v>
      </c>
    </row>
    <row r="488" spans="1:11" x14ac:dyDescent="0.35">
      <c r="A488" s="128"/>
      <c r="B488" s="263"/>
      <c r="C488" s="263"/>
      <c r="D488" s="263"/>
      <c r="E488" s="263"/>
      <c r="F488" s="263"/>
      <c r="G488" s="263"/>
      <c r="H488" s="263"/>
      <c r="I488" s="105"/>
      <c r="J488" s="106"/>
      <c r="K488" s="129"/>
    </row>
    <row r="489" spans="1:11" x14ac:dyDescent="0.35">
      <c r="A489" s="128"/>
      <c r="B489" s="263"/>
      <c r="C489" s="263"/>
      <c r="D489" s="263"/>
      <c r="E489" s="263"/>
      <c r="F489" s="263"/>
      <c r="G489" s="263"/>
      <c r="H489" s="263"/>
      <c r="I489" s="105"/>
      <c r="J489" s="106"/>
      <c r="K489" s="129"/>
    </row>
    <row r="490" spans="1:11" x14ac:dyDescent="0.35">
      <c r="A490" s="128"/>
      <c r="B490" s="263"/>
      <c r="C490" s="263"/>
      <c r="D490" s="263"/>
      <c r="E490" s="263"/>
      <c r="F490" s="263"/>
      <c r="G490" s="263"/>
      <c r="H490" s="263"/>
      <c r="I490" s="105"/>
      <c r="J490" s="106"/>
      <c r="K490" s="129"/>
    </row>
    <row r="491" spans="1:11" x14ac:dyDescent="0.35">
      <c r="A491" s="128"/>
      <c r="B491" s="263"/>
      <c r="C491" s="263"/>
      <c r="D491" s="263"/>
      <c r="E491" s="263"/>
      <c r="F491" s="263"/>
      <c r="G491" s="263"/>
      <c r="H491" s="263"/>
      <c r="I491" s="105"/>
      <c r="J491" s="106"/>
      <c r="K491" s="129"/>
    </row>
    <row r="492" spans="1:11" x14ac:dyDescent="0.35">
      <c r="A492" s="128"/>
      <c r="B492" s="263"/>
      <c r="C492" s="263"/>
      <c r="D492" s="263"/>
      <c r="E492" s="263"/>
      <c r="F492" s="263"/>
      <c r="G492" s="263"/>
      <c r="H492" s="263"/>
      <c r="I492" s="105"/>
      <c r="J492" s="106"/>
      <c r="K492" s="129"/>
    </row>
    <row r="493" spans="1:11" x14ac:dyDescent="0.35">
      <c r="A493" s="128"/>
      <c r="B493" s="263"/>
      <c r="C493" s="263"/>
      <c r="D493" s="263"/>
      <c r="E493" s="263"/>
      <c r="F493" s="263"/>
      <c r="G493" s="263"/>
      <c r="H493" s="263"/>
      <c r="I493" s="105"/>
      <c r="J493" s="106"/>
      <c r="K493" s="129"/>
    </row>
    <row r="494" spans="1:11" x14ac:dyDescent="0.35">
      <c r="A494" s="128"/>
      <c r="B494" s="263"/>
      <c r="C494" s="263"/>
      <c r="D494" s="263"/>
      <c r="E494" s="263"/>
      <c r="F494" s="263"/>
      <c r="G494" s="263"/>
      <c r="H494" s="263"/>
      <c r="I494" s="105"/>
      <c r="J494" s="106"/>
      <c r="K494" s="129"/>
    </row>
    <row r="495" spans="1:11" x14ac:dyDescent="0.35">
      <c r="A495" s="128"/>
      <c r="B495" s="263"/>
      <c r="C495" s="263"/>
      <c r="D495" s="263"/>
      <c r="E495" s="263"/>
      <c r="F495" s="263"/>
      <c r="G495" s="263"/>
      <c r="H495" s="263"/>
      <c r="I495" s="105"/>
      <c r="J495" s="106"/>
      <c r="K495" s="129"/>
    </row>
    <row r="496" spans="1:11" x14ac:dyDescent="0.35">
      <c r="A496" s="293" t="s">
        <v>656</v>
      </c>
      <c r="B496" s="294"/>
      <c r="C496" s="294"/>
      <c r="D496" s="294"/>
      <c r="E496" s="294"/>
      <c r="F496" s="294"/>
      <c r="G496" s="294"/>
      <c r="H496" s="294"/>
      <c r="I496" s="294"/>
      <c r="J496" s="295"/>
      <c r="K496" s="150">
        <f>SUM(K488:K495)</f>
        <v>0</v>
      </c>
    </row>
    <row r="497" spans="1:11" ht="15.5" customHeight="1" thickBot="1" x14ac:dyDescent="0.4">
      <c r="A497" s="264" t="s">
        <v>653</v>
      </c>
      <c r="B497" s="265"/>
      <c r="C497" s="265"/>
      <c r="D497" s="265"/>
      <c r="E497" s="265"/>
      <c r="F497" s="265"/>
      <c r="G497" s="265"/>
      <c r="H497" s="265"/>
      <c r="I497" s="265"/>
      <c r="J497" s="265"/>
      <c r="K497" s="266"/>
    </row>
    <row r="498" spans="1:11" ht="16" thickBot="1" x14ac:dyDescent="0.4">
      <c r="A498" s="130"/>
      <c r="B498" s="20"/>
      <c r="C498" s="20"/>
      <c r="D498" s="20"/>
      <c r="E498" s="20"/>
      <c r="F498" s="20"/>
      <c r="G498" s="20"/>
      <c r="H498" s="20"/>
      <c r="I498" s="20"/>
      <c r="J498" s="20"/>
      <c r="K498" s="131"/>
    </row>
    <row r="499" spans="1:11" ht="28.5" customHeight="1" thickBot="1" x14ac:dyDescent="0.4">
      <c r="A499" s="267" t="s">
        <v>714</v>
      </c>
      <c r="B499" s="268"/>
      <c r="C499" s="268"/>
      <c r="D499" s="268"/>
      <c r="E499" s="268"/>
      <c r="F499" s="268"/>
      <c r="G499" s="42" t="e">
        <f>VLOOKUP(F391,Arkusz4!B$2:O$55,13,0)</f>
        <v>#N/A</v>
      </c>
      <c r="H499" s="269" t="str">
        <f>IFERROR(IF(G499="T","OBJĘTE UMOWĄ","NIE DOTYCZY"),"")</f>
        <v/>
      </c>
      <c r="I499" s="269"/>
      <c r="J499" s="269"/>
      <c r="K499" s="270"/>
    </row>
    <row r="500" spans="1:11" ht="15.5" customHeight="1" x14ac:dyDescent="0.35">
      <c r="A500" s="271" t="s">
        <v>648</v>
      </c>
      <c r="B500" s="272"/>
      <c r="C500" s="272"/>
      <c r="D500" s="272"/>
      <c r="E500" s="272"/>
      <c r="F500" s="272"/>
      <c r="G500" s="272"/>
      <c r="H500" s="272"/>
      <c r="I500" s="272"/>
      <c r="J500" s="272"/>
      <c r="K500" s="273"/>
    </row>
    <row r="501" spans="1:11" ht="31" x14ac:dyDescent="0.35">
      <c r="A501" s="126" t="s">
        <v>649</v>
      </c>
      <c r="B501" s="274" t="s">
        <v>650</v>
      </c>
      <c r="C501" s="274"/>
      <c r="D501" s="274"/>
      <c r="E501" s="274"/>
      <c r="F501" s="274"/>
      <c r="G501" s="274"/>
      <c r="H501" s="274"/>
      <c r="I501" s="107" t="s">
        <v>651</v>
      </c>
      <c r="J501" s="107" t="s">
        <v>652</v>
      </c>
      <c r="K501" s="127" t="s">
        <v>658</v>
      </c>
    </row>
    <row r="502" spans="1:11" x14ac:dyDescent="0.35">
      <c r="A502" s="128"/>
      <c r="B502" s="263"/>
      <c r="C502" s="263"/>
      <c r="D502" s="263"/>
      <c r="E502" s="263"/>
      <c r="F502" s="263"/>
      <c r="G502" s="263"/>
      <c r="H502" s="263"/>
      <c r="I502" s="105"/>
      <c r="J502" s="106"/>
      <c r="K502" s="129"/>
    </row>
    <row r="503" spans="1:11" x14ac:dyDescent="0.35">
      <c r="A503" s="128"/>
      <c r="B503" s="263"/>
      <c r="C503" s="263"/>
      <c r="D503" s="263"/>
      <c r="E503" s="263"/>
      <c r="F503" s="263"/>
      <c r="G503" s="263"/>
      <c r="H503" s="263"/>
      <c r="I503" s="105"/>
      <c r="J503" s="106"/>
      <c r="K503" s="129"/>
    </row>
    <row r="504" spans="1:11" x14ac:dyDescent="0.35">
      <c r="A504" s="128"/>
      <c r="B504" s="263"/>
      <c r="C504" s="263"/>
      <c r="D504" s="263"/>
      <c r="E504" s="263"/>
      <c r="F504" s="263"/>
      <c r="G504" s="263"/>
      <c r="H504" s="263"/>
      <c r="I504" s="105"/>
      <c r="J504" s="106"/>
      <c r="K504" s="129"/>
    </row>
    <row r="505" spans="1:11" x14ac:dyDescent="0.35">
      <c r="A505" s="128"/>
      <c r="B505" s="263"/>
      <c r="C505" s="263"/>
      <c r="D505" s="263"/>
      <c r="E505" s="263"/>
      <c r="F505" s="263"/>
      <c r="G505" s="263"/>
      <c r="H505" s="263"/>
      <c r="I505" s="105"/>
      <c r="J505" s="106"/>
      <c r="K505" s="129"/>
    </row>
    <row r="506" spans="1:11" x14ac:dyDescent="0.35">
      <c r="A506" s="128"/>
      <c r="B506" s="263"/>
      <c r="C506" s="263"/>
      <c r="D506" s="263"/>
      <c r="E506" s="263"/>
      <c r="F506" s="263"/>
      <c r="G506" s="263"/>
      <c r="H506" s="263"/>
      <c r="I506" s="105"/>
      <c r="J506" s="106"/>
      <c r="K506" s="129"/>
    </row>
    <row r="507" spans="1:11" x14ac:dyDescent="0.35">
      <c r="A507" s="128"/>
      <c r="B507" s="263"/>
      <c r="C507" s="263"/>
      <c r="D507" s="263"/>
      <c r="E507" s="263"/>
      <c r="F507" s="263"/>
      <c r="G507" s="263"/>
      <c r="H507" s="263"/>
      <c r="I507" s="105"/>
      <c r="J507" s="106"/>
      <c r="K507" s="129"/>
    </row>
    <row r="508" spans="1:11" x14ac:dyDescent="0.35">
      <c r="A508" s="128"/>
      <c r="B508" s="263"/>
      <c r="C508" s="263"/>
      <c r="D508" s="263"/>
      <c r="E508" s="263"/>
      <c r="F508" s="263"/>
      <c r="G508" s="263"/>
      <c r="H508" s="263"/>
      <c r="I508" s="105"/>
      <c r="J508" s="106"/>
      <c r="K508" s="129"/>
    </row>
    <row r="509" spans="1:11" x14ac:dyDescent="0.35">
      <c r="A509" s="128"/>
      <c r="B509" s="263"/>
      <c r="C509" s="263"/>
      <c r="D509" s="263"/>
      <c r="E509" s="263"/>
      <c r="F509" s="263"/>
      <c r="G509" s="263"/>
      <c r="H509" s="263"/>
      <c r="I509" s="105"/>
      <c r="J509" s="106"/>
      <c r="K509" s="129"/>
    </row>
    <row r="510" spans="1:11" x14ac:dyDescent="0.35">
      <c r="A510" s="293" t="s">
        <v>656</v>
      </c>
      <c r="B510" s="294"/>
      <c r="C510" s="294"/>
      <c r="D510" s="294"/>
      <c r="E510" s="294"/>
      <c r="F510" s="294"/>
      <c r="G510" s="294"/>
      <c r="H510" s="294"/>
      <c r="I510" s="294"/>
      <c r="J510" s="295"/>
      <c r="K510" s="150">
        <f>SUM(K502:K509)</f>
        <v>0</v>
      </c>
    </row>
    <row r="511" spans="1:11" ht="15.5" customHeight="1" thickBot="1" x14ac:dyDescent="0.4">
      <c r="A511" s="264" t="s">
        <v>653</v>
      </c>
      <c r="B511" s="265"/>
      <c r="C511" s="265"/>
      <c r="D511" s="265"/>
      <c r="E511" s="265"/>
      <c r="F511" s="265"/>
      <c r="G511" s="265"/>
      <c r="H511" s="265"/>
      <c r="I511" s="265"/>
      <c r="J511" s="265"/>
      <c r="K511" s="266"/>
    </row>
    <row r="512" spans="1:11" ht="16" thickBot="1" x14ac:dyDescent="0.4">
      <c r="A512" s="130"/>
      <c r="B512" s="20"/>
      <c r="C512" s="20"/>
      <c r="D512" s="20"/>
      <c r="E512" s="20"/>
      <c r="F512" s="20"/>
      <c r="G512" s="20"/>
      <c r="H512" s="20"/>
      <c r="I512" s="20"/>
      <c r="J512" s="20"/>
      <c r="K512" s="131"/>
    </row>
    <row r="513" spans="1:11" ht="28.5" customHeight="1" thickBot="1" x14ac:dyDescent="0.4">
      <c r="A513" s="267" t="s">
        <v>715</v>
      </c>
      <c r="B513" s="268"/>
      <c r="C513" s="268"/>
      <c r="D513" s="268"/>
      <c r="E513" s="268"/>
      <c r="F513" s="268"/>
      <c r="G513" s="42" t="e">
        <f>VLOOKUP(F391,Arkusz4!B$2:O$55,14,0)</f>
        <v>#N/A</v>
      </c>
      <c r="H513" s="269" t="str">
        <f>IFERROR(IF(G513="T","OBJĘTE UMOWĄ","NIE DOTYCZY"),"")</f>
        <v/>
      </c>
      <c r="I513" s="269"/>
      <c r="J513" s="269"/>
      <c r="K513" s="270"/>
    </row>
    <row r="514" spans="1:11" ht="15.5" customHeight="1" x14ac:dyDescent="0.35">
      <c r="A514" s="271" t="s">
        <v>648</v>
      </c>
      <c r="B514" s="272"/>
      <c r="C514" s="272"/>
      <c r="D514" s="272"/>
      <c r="E514" s="272"/>
      <c r="F514" s="272"/>
      <c r="G514" s="272"/>
      <c r="H514" s="272"/>
      <c r="I514" s="272"/>
      <c r="J514" s="272"/>
      <c r="K514" s="273"/>
    </row>
    <row r="515" spans="1:11" ht="31" x14ac:dyDescent="0.35">
      <c r="A515" s="126" t="s">
        <v>649</v>
      </c>
      <c r="B515" s="274" t="s">
        <v>650</v>
      </c>
      <c r="C515" s="274"/>
      <c r="D515" s="274"/>
      <c r="E515" s="274"/>
      <c r="F515" s="274"/>
      <c r="G515" s="274"/>
      <c r="H515" s="274"/>
      <c r="I515" s="107" t="s">
        <v>651</v>
      </c>
      <c r="J515" s="107" t="s">
        <v>652</v>
      </c>
      <c r="K515" s="127" t="s">
        <v>658</v>
      </c>
    </row>
    <row r="516" spans="1:11" x14ac:dyDescent="0.35">
      <c r="A516" s="128"/>
      <c r="B516" s="263"/>
      <c r="C516" s="263"/>
      <c r="D516" s="263"/>
      <c r="E516" s="263"/>
      <c r="F516" s="263"/>
      <c r="G516" s="263"/>
      <c r="H516" s="263"/>
      <c r="I516" s="105"/>
      <c r="J516" s="106"/>
      <c r="K516" s="129"/>
    </row>
    <row r="517" spans="1:11" x14ac:dyDescent="0.35">
      <c r="A517" s="128"/>
      <c r="B517" s="263"/>
      <c r="C517" s="263"/>
      <c r="D517" s="263"/>
      <c r="E517" s="263"/>
      <c r="F517" s="263"/>
      <c r="G517" s="263"/>
      <c r="H517" s="263"/>
      <c r="I517" s="105"/>
      <c r="J517" s="106"/>
      <c r="K517" s="129"/>
    </row>
    <row r="518" spans="1:11" x14ac:dyDescent="0.35">
      <c r="A518" s="128"/>
      <c r="B518" s="263"/>
      <c r="C518" s="263"/>
      <c r="D518" s="263"/>
      <c r="E518" s="263"/>
      <c r="F518" s="263"/>
      <c r="G518" s="263"/>
      <c r="H518" s="263"/>
      <c r="I518" s="105"/>
      <c r="J518" s="106"/>
      <c r="K518" s="129"/>
    </row>
    <row r="519" spans="1:11" x14ac:dyDescent="0.35">
      <c r="A519" s="128"/>
      <c r="B519" s="263"/>
      <c r="C519" s="263"/>
      <c r="D519" s="263"/>
      <c r="E519" s="263"/>
      <c r="F519" s="263"/>
      <c r="G519" s="263"/>
      <c r="H519" s="263"/>
      <c r="I519" s="105"/>
      <c r="J519" s="106"/>
      <c r="K519" s="129"/>
    </row>
    <row r="520" spans="1:11" x14ac:dyDescent="0.35">
      <c r="A520" s="128"/>
      <c r="B520" s="263"/>
      <c r="C520" s="263"/>
      <c r="D520" s="263"/>
      <c r="E520" s="263"/>
      <c r="F520" s="263"/>
      <c r="G520" s="263"/>
      <c r="H520" s="263"/>
      <c r="I520" s="105"/>
      <c r="J520" s="106"/>
      <c r="K520" s="129"/>
    </row>
    <row r="521" spans="1:11" x14ac:dyDescent="0.35">
      <c r="A521" s="128"/>
      <c r="B521" s="263"/>
      <c r="C521" s="263"/>
      <c r="D521" s="263"/>
      <c r="E521" s="263"/>
      <c r="F521" s="263"/>
      <c r="G521" s="263"/>
      <c r="H521" s="263"/>
      <c r="I521" s="105"/>
      <c r="J521" s="106"/>
      <c r="K521" s="129"/>
    </row>
    <row r="522" spans="1:11" x14ac:dyDescent="0.35">
      <c r="A522" s="128"/>
      <c r="B522" s="263"/>
      <c r="C522" s="263"/>
      <c r="D522" s="263"/>
      <c r="E522" s="263"/>
      <c r="F522" s="263"/>
      <c r="G522" s="263"/>
      <c r="H522" s="263"/>
      <c r="I522" s="105"/>
      <c r="J522" s="106"/>
      <c r="K522" s="129"/>
    </row>
    <row r="523" spans="1:11" x14ac:dyDescent="0.35">
      <c r="A523" s="128"/>
      <c r="B523" s="263"/>
      <c r="C523" s="263"/>
      <c r="D523" s="263"/>
      <c r="E523" s="263"/>
      <c r="F523" s="263"/>
      <c r="G523" s="263"/>
      <c r="H523" s="263"/>
      <c r="I523" s="105"/>
      <c r="J523" s="106"/>
      <c r="K523" s="129"/>
    </row>
    <row r="524" spans="1:11" x14ac:dyDescent="0.35">
      <c r="A524" s="293" t="s">
        <v>656</v>
      </c>
      <c r="B524" s="294"/>
      <c r="C524" s="294"/>
      <c r="D524" s="294"/>
      <c r="E524" s="294"/>
      <c r="F524" s="294"/>
      <c r="G524" s="294"/>
      <c r="H524" s="294"/>
      <c r="I524" s="294"/>
      <c r="J524" s="295"/>
      <c r="K524" s="150">
        <f>SUM(K516:K523)</f>
        <v>0</v>
      </c>
    </row>
    <row r="525" spans="1:11" ht="15.5" customHeight="1" thickBot="1" x14ac:dyDescent="0.4">
      <c r="A525" s="264" t="s">
        <v>653</v>
      </c>
      <c r="B525" s="265"/>
      <c r="C525" s="265"/>
      <c r="D525" s="265"/>
      <c r="E525" s="265"/>
      <c r="F525" s="265"/>
      <c r="G525" s="265"/>
      <c r="H525" s="265"/>
      <c r="I525" s="265"/>
      <c r="J525" s="265"/>
      <c r="K525" s="266"/>
    </row>
    <row r="526" spans="1:11" ht="16" thickBot="1" x14ac:dyDescent="0.4">
      <c r="A526" s="130"/>
      <c r="B526" s="20"/>
      <c r="C526" s="20"/>
      <c r="D526" s="20"/>
      <c r="E526" s="20"/>
      <c r="F526" s="20"/>
      <c r="G526" s="20"/>
      <c r="H526" s="20"/>
      <c r="I526" s="20"/>
      <c r="J526" s="20"/>
      <c r="K526" s="131"/>
    </row>
    <row r="527" spans="1:11" ht="24.5" customHeight="1" thickBot="1" x14ac:dyDescent="0.4">
      <c r="A527" s="275" t="s">
        <v>635</v>
      </c>
      <c r="B527" s="191"/>
      <c r="C527" s="191"/>
      <c r="D527" s="191"/>
      <c r="E527" s="191"/>
      <c r="F527" s="191"/>
      <c r="G527" s="191"/>
      <c r="H527" s="191"/>
      <c r="I527" s="191"/>
      <c r="J527" s="191"/>
      <c r="K527" s="192"/>
    </row>
    <row r="528" spans="1:11" ht="16" customHeight="1" thickBot="1" x14ac:dyDescent="0.4">
      <c r="A528" s="252" t="s">
        <v>636</v>
      </c>
      <c r="B528" s="253"/>
      <c r="C528" s="253"/>
      <c r="D528" s="253"/>
      <c r="E528" s="253"/>
      <c r="F528" s="256" t="s">
        <v>637</v>
      </c>
      <c r="G528" s="256"/>
      <c r="H528" s="257" t="s">
        <v>638</v>
      </c>
      <c r="I528" s="257"/>
      <c r="J528" s="257"/>
      <c r="K528" s="258"/>
    </row>
    <row r="529" spans="1:11" ht="30.5" customHeight="1" thickBot="1" x14ac:dyDescent="0.4">
      <c r="A529" s="254"/>
      <c r="B529" s="255"/>
      <c r="C529" s="255"/>
      <c r="D529" s="255"/>
      <c r="E529" s="255"/>
      <c r="F529" s="259" t="s">
        <v>657</v>
      </c>
      <c r="G529" s="260"/>
      <c r="H529" s="261" t="s">
        <v>639</v>
      </c>
      <c r="I529" s="261"/>
      <c r="J529" s="261" t="s">
        <v>640</v>
      </c>
      <c r="K529" s="262"/>
    </row>
    <row r="530" spans="1:11" ht="43" customHeight="1" thickBot="1" x14ac:dyDescent="0.4">
      <c r="A530" s="217" t="s">
        <v>707</v>
      </c>
      <c r="B530" s="218"/>
      <c r="C530" s="218"/>
      <c r="D530" s="218"/>
      <c r="E530" s="218"/>
      <c r="F530" s="219">
        <f>K412</f>
        <v>0</v>
      </c>
      <c r="G530" s="219"/>
      <c r="H530" s="220">
        <v>0</v>
      </c>
      <c r="I530" s="220"/>
      <c r="J530" s="220">
        <v>0</v>
      </c>
      <c r="K530" s="221"/>
    </row>
    <row r="531" spans="1:11" ht="43" customHeight="1" thickBot="1" x14ac:dyDescent="0.4">
      <c r="A531" s="217" t="s">
        <v>884</v>
      </c>
      <c r="B531" s="218"/>
      <c r="C531" s="218"/>
      <c r="D531" s="218"/>
      <c r="E531" s="218"/>
      <c r="F531" s="219">
        <f>K426</f>
        <v>0</v>
      </c>
      <c r="G531" s="219"/>
      <c r="H531" s="220">
        <v>0</v>
      </c>
      <c r="I531" s="220"/>
      <c r="J531" s="220">
        <v>0</v>
      </c>
      <c r="K531" s="221"/>
    </row>
    <row r="532" spans="1:11" ht="36.5" customHeight="1" thickBot="1" x14ac:dyDescent="0.4">
      <c r="A532" s="217" t="s">
        <v>708</v>
      </c>
      <c r="B532" s="218"/>
      <c r="C532" s="218"/>
      <c r="D532" s="218"/>
      <c r="E532" s="218"/>
      <c r="F532" s="219">
        <f>K440</f>
        <v>0</v>
      </c>
      <c r="G532" s="219"/>
      <c r="H532" s="220">
        <v>0</v>
      </c>
      <c r="I532" s="220"/>
      <c r="J532" s="220">
        <v>0</v>
      </c>
      <c r="K532" s="221"/>
    </row>
    <row r="533" spans="1:11" ht="35.5" customHeight="1" thickBot="1" x14ac:dyDescent="0.4">
      <c r="A533" s="217" t="s">
        <v>710</v>
      </c>
      <c r="B533" s="218"/>
      <c r="C533" s="218"/>
      <c r="D533" s="218"/>
      <c r="E533" s="218"/>
      <c r="F533" s="219">
        <f>K454</f>
        <v>0</v>
      </c>
      <c r="G533" s="219"/>
      <c r="H533" s="220">
        <v>0</v>
      </c>
      <c r="I533" s="220"/>
      <c r="J533" s="220">
        <v>0</v>
      </c>
      <c r="K533" s="221"/>
    </row>
    <row r="534" spans="1:11" ht="34" customHeight="1" thickBot="1" x14ac:dyDescent="0.4">
      <c r="A534" s="217" t="s">
        <v>711</v>
      </c>
      <c r="B534" s="218"/>
      <c r="C534" s="218"/>
      <c r="D534" s="218"/>
      <c r="E534" s="218"/>
      <c r="F534" s="219">
        <f>K468</f>
        <v>0</v>
      </c>
      <c r="G534" s="219"/>
      <c r="H534" s="220">
        <v>0</v>
      </c>
      <c r="I534" s="220"/>
      <c r="J534" s="220">
        <v>0</v>
      </c>
      <c r="K534" s="221"/>
    </row>
    <row r="535" spans="1:11" ht="32.5" customHeight="1" thickBot="1" x14ac:dyDescent="0.4">
      <c r="A535" s="217" t="s">
        <v>712</v>
      </c>
      <c r="B535" s="218"/>
      <c r="C535" s="218"/>
      <c r="D535" s="218"/>
      <c r="E535" s="218"/>
      <c r="F535" s="219">
        <f>K482</f>
        <v>0</v>
      </c>
      <c r="G535" s="219"/>
      <c r="H535" s="220">
        <v>0</v>
      </c>
      <c r="I535" s="220"/>
      <c r="J535" s="220">
        <v>0</v>
      </c>
      <c r="K535" s="221"/>
    </row>
    <row r="536" spans="1:11" ht="29" customHeight="1" thickBot="1" x14ac:dyDescent="0.4">
      <c r="A536" s="217" t="s">
        <v>713</v>
      </c>
      <c r="B536" s="218"/>
      <c r="C536" s="218"/>
      <c r="D536" s="218"/>
      <c r="E536" s="218"/>
      <c r="F536" s="219">
        <f>K496</f>
        <v>0</v>
      </c>
      <c r="G536" s="219"/>
      <c r="H536" s="220">
        <v>0</v>
      </c>
      <c r="I536" s="220"/>
      <c r="J536" s="220">
        <v>0</v>
      </c>
      <c r="K536" s="221"/>
    </row>
    <row r="537" spans="1:11" ht="35" customHeight="1" thickBot="1" x14ac:dyDescent="0.4">
      <c r="A537" s="217" t="s">
        <v>714</v>
      </c>
      <c r="B537" s="218"/>
      <c r="C537" s="218"/>
      <c r="D537" s="218"/>
      <c r="E537" s="218"/>
      <c r="F537" s="219">
        <f>K510</f>
        <v>0</v>
      </c>
      <c r="G537" s="219"/>
      <c r="H537" s="220">
        <v>0</v>
      </c>
      <c r="I537" s="220"/>
      <c r="J537" s="220">
        <v>0</v>
      </c>
      <c r="K537" s="221"/>
    </row>
    <row r="538" spans="1:11" ht="45.5" customHeight="1" thickBot="1" x14ac:dyDescent="0.4">
      <c r="A538" s="217" t="s">
        <v>715</v>
      </c>
      <c r="B538" s="218"/>
      <c r="C538" s="218"/>
      <c r="D538" s="218"/>
      <c r="E538" s="218"/>
      <c r="F538" s="219">
        <f>K524</f>
        <v>0</v>
      </c>
      <c r="G538" s="219"/>
      <c r="H538" s="220">
        <v>0</v>
      </c>
      <c r="I538" s="220"/>
      <c r="J538" s="220">
        <v>0</v>
      </c>
      <c r="K538" s="221"/>
    </row>
    <row r="539" spans="1:11" ht="16" thickBot="1" x14ac:dyDescent="0.4">
      <c r="A539" s="222" t="s">
        <v>656</v>
      </c>
      <c r="B539" s="223"/>
      <c r="C539" s="223"/>
      <c r="D539" s="223"/>
      <c r="E539" s="223"/>
      <c r="F539" s="224">
        <f>SUM(F530:G538)</f>
        <v>0</v>
      </c>
      <c r="G539" s="225"/>
      <c r="H539" s="226">
        <f>SUM(H530:I538)</f>
        <v>0</v>
      </c>
      <c r="I539" s="227"/>
      <c r="J539" s="226">
        <f>SUM(J530:K538)</f>
        <v>0</v>
      </c>
      <c r="K539" s="228"/>
    </row>
    <row r="540" spans="1:11" ht="16" thickBot="1" x14ac:dyDescent="0.4">
      <c r="A540" s="132"/>
      <c r="B540" s="44"/>
      <c r="C540" s="44"/>
      <c r="D540" s="44"/>
      <c r="E540" s="44"/>
      <c r="F540" s="45"/>
      <c r="G540" s="45"/>
      <c r="H540" s="45"/>
      <c r="I540" s="45"/>
      <c r="J540" s="45"/>
      <c r="K540" s="133"/>
    </row>
    <row r="541" spans="1:11" ht="18" customHeight="1" thickBot="1" x14ac:dyDescent="0.4">
      <c r="A541" s="229" t="s">
        <v>659</v>
      </c>
      <c r="B541" s="230"/>
      <c r="C541" s="230"/>
      <c r="D541" s="230"/>
      <c r="E541" s="230"/>
      <c r="F541" s="230"/>
      <c r="G541" s="230"/>
      <c r="H541" s="230"/>
      <c r="I541" s="230"/>
      <c r="J541" s="230"/>
      <c r="K541" s="231"/>
    </row>
    <row r="542" spans="1:11" ht="16" customHeight="1" thickBot="1" x14ac:dyDescent="0.4">
      <c r="A542" s="232"/>
      <c r="B542" s="233"/>
      <c r="C542" s="234" t="s">
        <v>676</v>
      </c>
      <c r="D542" s="235"/>
      <c r="E542" s="236" t="s">
        <v>641</v>
      </c>
      <c r="F542" s="237"/>
      <c r="G542" s="236" t="s">
        <v>662</v>
      </c>
      <c r="H542" s="237"/>
      <c r="I542" s="236" t="s">
        <v>642</v>
      </c>
      <c r="J542" s="237"/>
      <c r="K542" s="134"/>
    </row>
    <row r="543" spans="1:11" ht="16" customHeight="1" thickBot="1" x14ac:dyDescent="0.4">
      <c r="A543" s="238" t="s">
        <v>660</v>
      </c>
      <c r="B543" s="239"/>
      <c r="C543" s="242" t="s">
        <v>643</v>
      </c>
      <c r="D543" s="243"/>
      <c r="E543" s="244">
        <f>IFERROR(SUM(G543:J543),"NIE DOTYCZY")</f>
        <v>0</v>
      </c>
      <c r="F543" s="245"/>
      <c r="G543" s="244">
        <v>0</v>
      </c>
      <c r="H543" s="245"/>
      <c r="I543" s="244">
        <v>0</v>
      </c>
      <c r="J543" s="245"/>
      <c r="K543" s="134"/>
    </row>
    <row r="544" spans="1:11" ht="32" customHeight="1" thickBot="1" x14ac:dyDescent="0.4">
      <c r="A544" s="240"/>
      <c r="B544" s="241"/>
      <c r="C544" s="242" t="s">
        <v>644</v>
      </c>
      <c r="D544" s="243"/>
      <c r="E544" s="246">
        <v>1</v>
      </c>
      <c r="F544" s="247"/>
      <c r="G544" s="198" t="str">
        <f>IFERROR(G543/E543,"")</f>
        <v/>
      </c>
      <c r="H544" s="199"/>
      <c r="I544" s="198" t="str">
        <f>IFERROR(I543/E543,"")</f>
        <v/>
      </c>
      <c r="J544" s="199"/>
      <c r="K544" s="134"/>
    </row>
    <row r="545" spans="1:11" ht="16" customHeight="1" thickBot="1" x14ac:dyDescent="0.4">
      <c r="A545" s="238" t="s">
        <v>661</v>
      </c>
      <c r="B545" s="239"/>
      <c r="C545" s="242" t="s">
        <v>643</v>
      </c>
      <c r="D545" s="243"/>
      <c r="E545" s="248">
        <f>SUM(G545:J545)</f>
        <v>0</v>
      </c>
      <c r="F545" s="249"/>
      <c r="G545" s="250">
        <f>H539</f>
        <v>0</v>
      </c>
      <c r="H545" s="251"/>
      <c r="I545" s="250">
        <f>J539</f>
        <v>0</v>
      </c>
      <c r="J545" s="251"/>
      <c r="K545" s="134"/>
    </row>
    <row r="546" spans="1:11" ht="30.5" customHeight="1" thickBot="1" x14ac:dyDescent="0.4">
      <c r="A546" s="240"/>
      <c r="B546" s="241"/>
      <c r="C546" s="242" t="s">
        <v>644</v>
      </c>
      <c r="D546" s="243"/>
      <c r="E546" s="246">
        <v>1</v>
      </c>
      <c r="F546" s="247"/>
      <c r="G546" s="198" t="str">
        <f>IFERROR(G545/E545,"")</f>
        <v/>
      </c>
      <c r="H546" s="199"/>
      <c r="I546" s="198" t="str">
        <f>IFERROR(I545/E545,"")</f>
        <v/>
      </c>
      <c r="J546" s="199"/>
      <c r="K546" s="134"/>
    </row>
    <row r="547" spans="1:11" ht="16" thickBot="1" x14ac:dyDescent="0.4">
      <c r="A547" s="200"/>
      <c r="B547" s="201"/>
      <c r="C547" s="201"/>
      <c r="D547" s="201"/>
      <c r="E547" s="201"/>
      <c r="F547" s="201"/>
      <c r="G547" s="201"/>
      <c r="H547" s="201"/>
      <c r="I547" s="201"/>
      <c r="J547" s="201"/>
      <c r="K547" s="202"/>
    </row>
    <row r="548" spans="1:11" ht="23.5" customHeight="1" thickBot="1" x14ac:dyDescent="0.4">
      <c r="A548" s="203" t="str">
        <f>IF(G546&lt;=80%,A549,"SPRAWDŹ")</f>
        <v>SPRAWDŹ</v>
      </c>
      <c r="B548" s="204"/>
      <c r="C548" s="204"/>
      <c r="D548" s="43"/>
      <c r="E548" s="43"/>
      <c r="F548" s="43"/>
      <c r="G548" s="43"/>
      <c r="H548" s="43"/>
      <c r="I548" s="43"/>
      <c r="J548" s="43"/>
      <c r="K548" s="135"/>
    </row>
    <row r="549" spans="1:11" ht="15.5" customHeight="1" thickBot="1" x14ac:dyDescent="0.4">
      <c r="A549" s="205" t="str">
        <f>IF(G545&lt;=G543,"WYLICZENIA OK","SPRAWDŹ")</f>
        <v>WYLICZENIA OK</v>
      </c>
      <c r="B549" s="206"/>
      <c r="C549" s="206"/>
      <c r="D549" s="206"/>
      <c r="E549" s="206"/>
      <c r="F549" s="206"/>
      <c r="G549" s="206"/>
      <c r="H549" s="206"/>
      <c r="I549" s="206"/>
      <c r="J549" s="206"/>
      <c r="K549" s="207"/>
    </row>
    <row r="550" spans="1:11" ht="16" customHeight="1" thickBot="1" x14ac:dyDescent="0.4">
      <c r="A550" s="208" t="s">
        <v>645</v>
      </c>
      <c r="B550" s="209"/>
      <c r="C550" s="209"/>
      <c r="D550" s="209"/>
      <c r="E550" s="209"/>
      <c r="F550" s="209"/>
      <c r="G550" s="209"/>
      <c r="H550" s="209"/>
      <c r="I550" s="209"/>
      <c r="J550" s="209"/>
      <c r="K550" s="210"/>
    </row>
    <row r="551" spans="1:11" s="39" customFormat="1" ht="48" customHeight="1" x14ac:dyDescent="0.35">
      <c r="A551" s="136" t="s">
        <v>634</v>
      </c>
      <c r="B551" s="211" t="s">
        <v>698</v>
      </c>
      <c r="C551" s="212"/>
      <c r="D551" s="213"/>
      <c r="E551" s="214" t="s">
        <v>699</v>
      </c>
      <c r="F551" s="215"/>
      <c r="G551" s="216" t="s">
        <v>646</v>
      </c>
      <c r="H551" s="215"/>
      <c r="I551" s="211" t="s">
        <v>695</v>
      </c>
      <c r="J551" s="213"/>
      <c r="K551" s="137" t="s">
        <v>678</v>
      </c>
    </row>
    <row r="552" spans="1:11" x14ac:dyDescent="0.35">
      <c r="A552" s="138"/>
      <c r="B552" s="151"/>
      <c r="C552" s="152"/>
      <c r="D552" s="153"/>
      <c r="E552" s="151"/>
      <c r="F552" s="153"/>
      <c r="G552" s="176"/>
      <c r="H552" s="177"/>
      <c r="I552" s="178"/>
      <c r="J552" s="179"/>
      <c r="K552" s="139"/>
    </row>
    <row r="553" spans="1:11" x14ac:dyDescent="0.35">
      <c r="A553" s="138"/>
      <c r="B553" s="151"/>
      <c r="C553" s="152"/>
      <c r="D553" s="153"/>
      <c r="E553" s="151"/>
      <c r="F553" s="153"/>
      <c r="G553" s="176"/>
      <c r="H553" s="177"/>
      <c r="I553" s="178"/>
      <c r="J553" s="179"/>
      <c r="K553" s="139"/>
    </row>
    <row r="554" spans="1:11" x14ac:dyDescent="0.35">
      <c r="A554" s="138"/>
      <c r="B554" s="151"/>
      <c r="C554" s="152"/>
      <c r="D554" s="153"/>
      <c r="E554" s="151"/>
      <c r="F554" s="153"/>
      <c r="G554" s="176"/>
      <c r="H554" s="177"/>
      <c r="I554" s="178"/>
      <c r="J554" s="179"/>
      <c r="K554" s="139"/>
    </row>
    <row r="555" spans="1:11" x14ac:dyDescent="0.35">
      <c r="A555" s="138"/>
      <c r="B555" s="151"/>
      <c r="C555" s="152"/>
      <c r="D555" s="153"/>
      <c r="E555" s="151"/>
      <c r="F555" s="153"/>
      <c r="G555" s="176"/>
      <c r="H555" s="177"/>
      <c r="I555" s="178"/>
      <c r="J555" s="179"/>
      <c r="K555" s="139"/>
    </row>
    <row r="556" spans="1:11" x14ac:dyDescent="0.35">
      <c r="A556" s="138"/>
      <c r="B556" s="151"/>
      <c r="C556" s="152"/>
      <c r="D556" s="153"/>
      <c r="E556" s="151"/>
      <c r="F556" s="153"/>
      <c r="G556" s="176"/>
      <c r="H556" s="177"/>
      <c r="I556" s="178"/>
      <c r="J556" s="179"/>
      <c r="K556" s="139"/>
    </row>
    <row r="557" spans="1:11" x14ac:dyDescent="0.35">
      <c r="A557" s="138"/>
      <c r="B557" s="151"/>
      <c r="C557" s="152"/>
      <c r="D557" s="153"/>
      <c r="E557" s="151"/>
      <c r="F557" s="153"/>
      <c r="G557" s="176"/>
      <c r="H557" s="177"/>
      <c r="I557" s="178"/>
      <c r="J557" s="179"/>
      <c r="K557" s="139"/>
    </row>
    <row r="558" spans="1:11" x14ac:dyDescent="0.35">
      <c r="A558" s="138"/>
      <c r="B558" s="151"/>
      <c r="C558" s="152"/>
      <c r="D558" s="153"/>
      <c r="E558" s="151"/>
      <c r="F558" s="153"/>
      <c r="G558" s="176"/>
      <c r="H558" s="177"/>
      <c r="I558" s="178"/>
      <c r="J558" s="179"/>
      <c r="K558" s="139"/>
    </row>
    <row r="559" spans="1:11" x14ac:dyDescent="0.35">
      <c r="A559" s="138"/>
      <c r="B559" s="151"/>
      <c r="C559" s="152"/>
      <c r="D559" s="153"/>
      <c r="E559" s="151"/>
      <c r="F559" s="153"/>
      <c r="G559" s="176"/>
      <c r="H559" s="177"/>
      <c r="I559" s="178"/>
      <c r="J559" s="179"/>
      <c r="K559" s="139"/>
    </row>
    <row r="560" spans="1:11" x14ac:dyDescent="0.35">
      <c r="A560" s="138"/>
      <c r="B560" s="151"/>
      <c r="C560" s="152"/>
      <c r="D560" s="153"/>
      <c r="E560" s="151"/>
      <c r="F560" s="153"/>
      <c r="G560" s="176"/>
      <c r="H560" s="177"/>
      <c r="I560" s="178"/>
      <c r="J560" s="179"/>
      <c r="K560" s="139"/>
    </row>
    <row r="561" spans="1:11" x14ac:dyDescent="0.35">
      <c r="A561" s="138"/>
      <c r="B561" s="151"/>
      <c r="C561" s="152"/>
      <c r="D561" s="153"/>
      <c r="E561" s="151"/>
      <c r="F561" s="153"/>
      <c r="G561" s="176"/>
      <c r="H561" s="177"/>
      <c r="I561" s="178"/>
      <c r="J561" s="179"/>
      <c r="K561" s="139"/>
    </row>
    <row r="562" spans="1:11" ht="15.5" customHeight="1" x14ac:dyDescent="0.35">
      <c r="A562" s="180" t="s">
        <v>653</v>
      </c>
      <c r="B562" s="181"/>
      <c r="C562" s="181"/>
      <c r="D562" s="181"/>
      <c r="E562" s="181"/>
      <c r="F562" s="181"/>
      <c r="G562" s="181"/>
      <c r="H562" s="181"/>
      <c r="I562" s="181"/>
      <c r="J562" s="181"/>
      <c r="K562" s="182"/>
    </row>
    <row r="563" spans="1:11" ht="15.5" customHeight="1" thickBot="1" x14ac:dyDescent="0.4">
      <c r="A563" s="305" t="str">
        <f>IF(I563&gt;=F539,"WYDATKI ROZLICZONE","NALEŻY WYKAZAĆ DOWODY WYDATKOWANIA ŚRODKÓW NA KWOTĘ STANOWIĄCĄ CAŁKOWITY KOSZT ZADANIA")</f>
        <v>WYDATKI ROZLICZONE</v>
      </c>
      <c r="B563" s="306"/>
      <c r="C563" s="306"/>
      <c r="D563" s="306"/>
      <c r="E563" s="306"/>
      <c r="F563" s="306"/>
      <c r="G563" s="300" t="s">
        <v>677</v>
      </c>
      <c r="H563" s="301"/>
      <c r="I563" s="187">
        <f>SUM(I552:J561)</f>
        <v>0</v>
      </c>
      <c r="J563" s="188"/>
      <c r="K563" s="140"/>
    </row>
    <row r="564" spans="1:11" s="26" customFormat="1" ht="26.5" hidden="1" customHeight="1" x14ac:dyDescent="0.35">
      <c r="A564" s="275" t="s">
        <v>647</v>
      </c>
      <c r="B564" s="191"/>
      <c r="C564" s="191"/>
      <c r="D564" s="191"/>
      <c r="E564" s="191"/>
      <c r="F564" s="191"/>
      <c r="G564" s="191"/>
      <c r="H564" s="191"/>
      <c r="I564" s="191"/>
      <c r="J564" s="191"/>
      <c r="K564" s="192"/>
    </row>
    <row r="565" spans="1:11" ht="25.5" hidden="1" customHeight="1" x14ac:dyDescent="0.35">
      <c r="A565" s="193" t="s">
        <v>744</v>
      </c>
      <c r="B565" s="194"/>
      <c r="C565" s="194"/>
      <c r="D565" s="194"/>
      <c r="E565" s="194"/>
      <c r="F565" s="194"/>
      <c r="G565" s="194"/>
      <c r="H565" s="194"/>
      <c r="I565" s="195"/>
      <c r="J565" s="196"/>
      <c r="K565" s="197"/>
    </row>
    <row r="566" spans="1:11" ht="26.5" hidden="1" customHeight="1" x14ac:dyDescent="0.35">
      <c r="A566" s="193" t="s">
        <v>745</v>
      </c>
      <c r="B566" s="194"/>
      <c r="C566" s="194"/>
      <c r="D566" s="194"/>
      <c r="E566" s="194"/>
      <c r="F566" s="194"/>
      <c r="G566" s="194"/>
      <c r="H566" s="194"/>
      <c r="I566" s="162"/>
      <c r="J566" s="162"/>
      <c r="K566" s="163"/>
    </row>
    <row r="567" spans="1:11" ht="24.5" hidden="1" customHeight="1" thickTop="1" thickBot="1" x14ac:dyDescent="0.4">
      <c r="A567" s="160" t="s">
        <v>874</v>
      </c>
      <c r="B567" s="161"/>
      <c r="C567" s="161"/>
      <c r="D567" s="161"/>
      <c r="E567" s="161"/>
      <c r="F567" s="161"/>
      <c r="G567" s="161"/>
      <c r="H567" s="161"/>
      <c r="I567" s="162"/>
      <c r="J567" s="162"/>
      <c r="K567" s="163"/>
    </row>
    <row r="568" spans="1:11" ht="15.5" hidden="1" customHeight="1" x14ac:dyDescent="0.35">
      <c r="A568" s="302" t="s">
        <v>692</v>
      </c>
      <c r="B568" s="303"/>
      <c r="C568" s="303"/>
      <c r="D568" s="303"/>
      <c r="E568" s="303"/>
      <c r="F568" s="303"/>
      <c r="G568" s="303"/>
      <c r="H568" s="303"/>
      <c r="I568" s="303"/>
      <c r="J568" s="303"/>
      <c r="K568" s="304"/>
    </row>
    <row r="569" spans="1:11" ht="47.5" hidden="1" customHeight="1" x14ac:dyDescent="0.35">
      <c r="A569" s="167"/>
      <c r="B569" s="168"/>
      <c r="C569" s="168"/>
      <c r="D569" s="168"/>
      <c r="E569" s="168"/>
      <c r="F569" s="168"/>
      <c r="G569" s="168"/>
      <c r="H569" s="168"/>
      <c r="I569" s="168"/>
      <c r="J569" s="168"/>
      <c r="K569" s="169"/>
    </row>
    <row r="570" spans="1:11" ht="15.5" hidden="1" customHeight="1" x14ac:dyDescent="0.35">
      <c r="A570" s="170" t="s">
        <v>701</v>
      </c>
      <c r="B570" s="171"/>
      <c r="C570" s="171"/>
      <c r="D570" s="171"/>
      <c r="E570" s="171"/>
      <c r="F570" s="171"/>
      <c r="G570" s="171"/>
      <c r="H570" s="171"/>
      <c r="I570" s="171"/>
      <c r="J570" s="171"/>
      <c r="K570" s="172"/>
    </row>
    <row r="571" spans="1:11" ht="48" hidden="1" customHeight="1" thickBot="1" x14ac:dyDescent="0.4">
      <c r="A571" s="173"/>
      <c r="B571" s="174"/>
      <c r="C571" s="174"/>
      <c r="D571" s="174"/>
      <c r="E571" s="174"/>
      <c r="F571" s="174"/>
      <c r="G571" s="174"/>
      <c r="H571" s="174"/>
      <c r="I571" s="174"/>
      <c r="J571" s="174"/>
      <c r="K571" s="175"/>
    </row>
    <row r="572" spans="1:11" ht="22" hidden="1" customHeight="1" thickTop="1" thickBot="1" x14ac:dyDescent="0.4">
      <c r="A572" s="142"/>
      <c r="B572" s="46"/>
      <c r="C572" s="46"/>
      <c r="D572" s="46"/>
      <c r="E572" s="46"/>
      <c r="F572" s="46"/>
      <c r="G572" s="46"/>
      <c r="H572" s="46"/>
      <c r="I572" s="46"/>
      <c r="J572" s="46"/>
      <c r="K572" s="143"/>
    </row>
    <row r="573" spans="1:11" ht="40" customHeight="1" thickTop="1" thickBot="1" x14ac:dyDescent="0.4">
      <c r="A573" s="403" t="s">
        <v>716</v>
      </c>
      <c r="B573" s="404"/>
      <c r="C573" s="404"/>
      <c r="D573" s="404"/>
      <c r="E573" s="404"/>
      <c r="F573" s="404"/>
      <c r="G573" s="404"/>
      <c r="H573" s="404"/>
      <c r="I573" s="404"/>
      <c r="J573" s="404"/>
      <c r="K573" s="405"/>
    </row>
    <row r="574" spans="1:11" ht="16" customHeight="1" thickBot="1" x14ac:dyDescent="0.4">
      <c r="A574" s="330" t="s">
        <v>632</v>
      </c>
      <c r="B574" s="331"/>
      <c r="C574" s="331"/>
      <c r="D574" s="331"/>
      <c r="E574" s="332"/>
      <c r="F574" s="316"/>
      <c r="G574" s="317"/>
      <c r="H574" s="317"/>
      <c r="I574" s="317"/>
      <c r="J574" s="317"/>
      <c r="K574" s="318"/>
    </row>
    <row r="575" spans="1:11" ht="25.5" customHeight="1" thickBot="1" x14ac:dyDescent="0.4">
      <c r="A575" s="200" t="s">
        <v>633</v>
      </c>
      <c r="B575" s="201"/>
      <c r="C575" s="201"/>
      <c r="D575" s="201"/>
      <c r="E575" s="333"/>
      <c r="F575" s="319"/>
      <c r="G575" s="320"/>
      <c r="H575" s="320"/>
      <c r="I575" s="320"/>
      <c r="J575" s="320"/>
      <c r="K575" s="321"/>
    </row>
    <row r="576" spans="1:11" ht="11" customHeight="1" x14ac:dyDescent="0.35">
      <c r="A576" s="334"/>
      <c r="B576" s="335"/>
      <c r="C576" s="335"/>
      <c r="D576" s="108"/>
      <c r="E576" s="108"/>
      <c r="F576" s="108"/>
      <c r="G576" s="108"/>
      <c r="H576" s="148"/>
      <c r="I576" s="427"/>
      <c r="J576" s="428"/>
      <c r="K576" s="429"/>
    </row>
    <row r="577" spans="1:11" ht="9" customHeight="1" x14ac:dyDescent="0.35">
      <c r="A577" s="363" t="s">
        <v>663</v>
      </c>
      <c r="B577" s="364"/>
      <c r="C577" s="364"/>
      <c r="D577" s="364"/>
      <c r="E577" s="364"/>
      <c r="F577" s="364"/>
      <c r="G577" s="364"/>
      <c r="H577" s="364"/>
      <c r="I577" s="430"/>
      <c r="J577" s="431"/>
      <c r="K577" s="432"/>
    </row>
    <row r="578" spans="1:11" ht="10.5" customHeight="1" thickBot="1" x14ac:dyDescent="0.4">
      <c r="A578" s="336"/>
      <c r="B578" s="337"/>
      <c r="C578" s="337"/>
      <c r="D578" s="109"/>
      <c r="E578" s="109"/>
      <c r="F578" s="109"/>
      <c r="G578" s="109"/>
      <c r="H578" s="109"/>
      <c r="I578" s="433"/>
      <c r="J578" s="434"/>
      <c r="K578" s="435"/>
    </row>
    <row r="579" spans="1:11" ht="31.5" customHeight="1" thickBot="1" x14ac:dyDescent="0.4">
      <c r="A579" s="121" t="s">
        <v>705</v>
      </c>
      <c r="B579" s="33"/>
      <c r="C579" s="33"/>
      <c r="D579" s="33"/>
      <c r="E579" s="33"/>
      <c r="F579" s="149"/>
      <c r="G579" s="323"/>
      <c r="H579" s="323"/>
      <c r="I579" s="323"/>
      <c r="J579" s="323"/>
      <c r="K579" s="324"/>
    </row>
    <row r="580" spans="1:11" ht="27.5" customHeight="1" thickBot="1" x14ac:dyDescent="0.4">
      <c r="A580" s="281" t="s">
        <v>704</v>
      </c>
      <c r="B580" s="282"/>
      <c r="C580" s="282"/>
      <c r="D580" s="282"/>
      <c r="E580" s="282"/>
      <c r="F580" s="282"/>
      <c r="G580" s="282"/>
      <c r="H580" s="282"/>
      <c r="I580" s="283"/>
      <c r="J580" s="284"/>
      <c r="K580" s="285"/>
    </row>
    <row r="581" spans="1:11" ht="16" thickBot="1" x14ac:dyDescent="0.4">
      <c r="A581" s="122"/>
      <c r="B581" s="118"/>
      <c r="C581" s="118"/>
      <c r="D581" s="118"/>
      <c r="E581" s="118"/>
      <c r="F581" s="118"/>
      <c r="G581" s="118"/>
      <c r="H581" s="118"/>
      <c r="I581" s="118"/>
      <c r="J581" s="118"/>
      <c r="K581" s="123"/>
    </row>
    <row r="582" spans="1:11" ht="26.5" customHeight="1" thickBot="1" x14ac:dyDescent="0.4">
      <c r="A582" s="286" t="s">
        <v>706</v>
      </c>
      <c r="B582" s="287"/>
      <c r="C582" s="287"/>
      <c r="D582" s="287"/>
      <c r="E582" s="287"/>
      <c r="F582" s="287"/>
      <c r="G582" s="287"/>
      <c r="H582" s="287"/>
      <c r="I582" s="287"/>
      <c r="J582" s="287"/>
      <c r="K582" s="288"/>
    </row>
    <row r="583" spans="1:11" ht="5.5" customHeight="1" thickBot="1" x14ac:dyDescent="0.4">
      <c r="A583" s="124"/>
      <c r="B583" s="41"/>
      <c r="C583" s="41"/>
      <c r="D583" s="41"/>
      <c r="E583" s="41"/>
      <c r="F583" s="41"/>
      <c r="G583" s="41"/>
      <c r="H583" s="41"/>
      <c r="I583" s="41"/>
      <c r="J583" s="41"/>
      <c r="K583" s="125"/>
    </row>
    <row r="584" spans="1:11" ht="26.5" customHeight="1" thickBot="1" x14ac:dyDescent="0.4">
      <c r="A584" s="276" t="s">
        <v>707</v>
      </c>
      <c r="B584" s="277"/>
      <c r="C584" s="277"/>
      <c r="D584" s="277"/>
      <c r="E584" s="277"/>
      <c r="F584" s="277"/>
      <c r="G584" s="42" t="e">
        <f>VLOOKUP(F574,Arkusz4!B$2:O$55,6,0)</f>
        <v>#N/A</v>
      </c>
      <c r="H584" s="269" t="str" cm="1">
        <f t="array" ref="H584">IFERROR(IF(G557G557="T","OBJĘTE UMOWĄ","NIE DOTYCZY"),"")</f>
        <v/>
      </c>
      <c r="I584" s="269"/>
      <c r="J584" s="269"/>
      <c r="K584" s="270"/>
    </row>
    <row r="585" spans="1:11" ht="15.5" customHeight="1" x14ac:dyDescent="0.35">
      <c r="A585" s="278" t="s">
        <v>654</v>
      </c>
      <c r="B585" s="279"/>
      <c r="C585" s="279"/>
      <c r="D585" s="279"/>
      <c r="E585" s="279"/>
      <c r="F585" s="279"/>
      <c r="G585" s="279"/>
      <c r="H585" s="279"/>
      <c r="I585" s="279"/>
      <c r="J585" s="279"/>
      <c r="K585" s="280"/>
    </row>
    <row r="586" spans="1:11" ht="31" x14ac:dyDescent="0.35">
      <c r="A586" s="126" t="s">
        <v>649</v>
      </c>
      <c r="B586" s="274" t="s">
        <v>650</v>
      </c>
      <c r="C586" s="274"/>
      <c r="D586" s="274"/>
      <c r="E586" s="274"/>
      <c r="F586" s="274"/>
      <c r="G586" s="274"/>
      <c r="H586" s="274"/>
      <c r="I586" s="107" t="s">
        <v>651</v>
      </c>
      <c r="J586" s="107" t="s">
        <v>652</v>
      </c>
      <c r="K586" s="127" t="s">
        <v>658</v>
      </c>
    </row>
    <row r="587" spans="1:11" x14ac:dyDescent="0.35">
      <c r="A587" s="128"/>
      <c r="B587" s="289"/>
      <c r="C587" s="289"/>
      <c r="D587" s="289"/>
      <c r="E587" s="289"/>
      <c r="F587" s="289"/>
      <c r="G587" s="289"/>
      <c r="H587" s="289"/>
      <c r="I587" s="105"/>
      <c r="J587" s="106"/>
      <c r="K587" s="129"/>
    </row>
    <row r="588" spans="1:11" x14ac:dyDescent="0.35">
      <c r="A588" s="128"/>
      <c r="B588" s="289"/>
      <c r="C588" s="289"/>
      <c r="D588" s="289"/>
      <c r="E588" s="289"/>
      <c r="F588" s="289"/>
      <c r="G588" s="289"/>
      <c r="H588" s="289"/>
      <c r="I588" s="105"/>
      <c r="J588" s="106"/>
      <c r="K588" s="129"/>
    </row>
    <row r="589" spans="1:11" x14ac:dyDescent="0.35">
      <c r="A589" s="128"/>
      <c r="B589" s="289"/>
      <c r="C589" s="289"/>
      <c r="D589" s="289"/>
      <c r="E589" s="289"/>
      <c r="F589" s="289"/>
      <c r="G589" s="289"/>
      <c r="H589" s="289"/>
      <c r="I589" s="105"/>
      <c r="J589" s="106"/>
      <c r="K589" s="129"/>
    </row>
    <row r="590" spans="1:11" x14ac:dyDescent="0.35">
      <c r="A590" s="128"/>
      <c r="B590" s="289"/>
      <c r="C590" s="289"/>
      <c r="D590" s="289"/>
      <c r="E590" s="289"/>
      <c r="F590" s="289"/>
      <c r="G590" s="289"/>
      <c r="H590" s="289"/>
      <c r="I590" s="105"/>
      <c r="J590" s="106"/>
      <c r="K590" s="129"/>
    </row>
    <row r="591" spans="1:11" x14ac:dyDescent="0.35">
      <c r="A591" s="128"/>
      <c r="B591" s="289"/>
      <c r="C591" s="289"/>
      <c r="D591" s="289"/>
      <c r="E591" s="289"/>
      <c r="F591" s="289"/>
      <c r="G591" s="289"/>
      <c r="H591" s="289"/>
      <c r="I591" s="105"/>
      <c r="J591" s="106"/>
      <c r="K591" s="129"/>
    </row>
    <row r="592" spans="1:11" x14ac:dyDescent="0.35">
      <c r="A592" s="128"/>
      <c r="B592" s="289"/>
      <c r="C592" s="289"/>
      <c r="D592" s="289"/>
      <c r="E592" s="289"/>
      <c r="F592" s="289"/>
      <c r="G592" s="289"/>
      <c r="H592" s="289"/>
      <c r="I592" s="105"/>
      <c r="J592" s="106"/>
      <c r="K592" s="129"/>
    </row>
    <row r="593" spans="1:11" x14ac:dyDescent="0.35">
      <c r="A593" s="128"/>
      <c r="B593" s="289"/>
      <c r="C593" s="289"/>
      <c r="D593" s="289"/>
      <c r="E593" s="289"/>
      <c r="F593" s="289"/>
      <c r="G593" s="289"/>
      <c r="H593" s="289"/>
      <c r="I593" s="105"/>
      <c r="J593" s="106"/>
      <c r="K593" s="129"/>
    </row>
    <row r="594" spans="1:11" x14ac:dyDescent="0.35">
      <c r="A594" s="128"/>
      <c r="B594" s="289"/>
      <c r="C594" s="289"/>
      <c r="D594" s="289"/>
      <c r="E594" s="289"/>
      <c r="F594" s="289"/>
      <c r="G594" s="289"/>
      <c r="H594" s="289"/>
      <c r="I594" s="105"/>
      <c r="J594" s="106"/>
      <c r="K594" s="129"/>
    </row>
    <row r="595" spans="1:11" x14ac:dyDescent="0.35">
      <c r="A595" s="293" t="s">
        <v>656</v>
      </c>
      <c r="B595" s="294"/>
      <c r="C595" s="294"/>
      <c r="D595" s="294"/>
      <c r="E595" s="294"/>
      <c r="F595" s="294"/>
      <c r="G595" s="294"/>
      <c r="H595" s="294"/>
      <c r="I595" s="294"/>
      <c r="J595" s="295"/>
      <c r="K595" s="150">
        <f>SUM(K587:K594)</f>
        <v>0</v>
      </c>
    </row>
    <row r="596" spans="1:11" ht="15.5" customHeight="1" thickBot="1" x14ac:dyDescent="0.4">
      <c r="A596" s="264" t="s">
        <v>653</v>
      </c>
      <c r="B596" s="265"/>
      <c r="C596" s="265"/>
      <c r="D596" s="265"/>
      <c r="E596" s="265"/>
      <c r="F596" s="265"/>
      <c r="G596" s="265"/>
      <c r="H596" s="265"/>
      <c r="I596" s="265"/>
      <c r="J596" s="265"/>
      <c r="K596" s="266"/>
    </row>
    <row r="597" spans="1:11" ht="16" thickBot="1" x14ac:dyDescent="0.4">
      <c r="A597" s="130"/>
      <c r="B597" s="20"/>
      <c r="C597" s="20"/>
      <c r="D597" s="20"/>
      <c r="E597" s="20"/>
      <c r="F597" s="20"/>
      <c r="G597" s="20"/>
      <c r="H597" s="20"/>
      <c r="I597" s="20"/>
      <c r="J597" s="20"/>
      <c r="K597" s="131"/>
    </row>
    <row r="598" spans="1:11" ht="32" customHeight="1" thickBot="1" x14ac:dyDescent="0.4">
      <c r="A598" s="276" t="s">
        <v>709</v>
      </c>
      <c r="B598" s="290"/>
      <c r="C598" s="290"/>
      <c r="D598" s="290"/>
      <c r="E598" s="290"/>
      <c r="F598" s="290"/>
      <c r="G598" s="42" t="e">
        <f>VLOOKUP(F574,Arkusz4!B$2:O$55,7,0)</f>
        <v>#N/A</v>
      </c>
      <c r="H598" s="269" t="str">
        <f>IFERROR(IF(G598="T","OBJĘTE UMOWĄ","NIE DOTYCZY"),"")</f>
        <v/>
      </c>
      <c r="I598" s="269"/>
      <c r="J598" s="269"/>
      <c r="K598" s="270"/>
    </row>
    <row r="599" spans="1:11" ht="15.5" customHeight="1" x14ac:dyDescent="0.35">
      <c r="A599" s="278" t="s">
        <v>648</v>
      </c>
      <c r="B599" s="279"/>
      <c r="C599" s="279"/>
      <c r="D599" s="279"/>
      <c r="E599" s="279"/>
      <c r="F599" s="279"/>
      <c r="G599" s="279"/>
      <c r="H599" s="279"/>
      <c r="I599" s="279"/>
      <c r="J599" s="279"/>
      <c r="K599" s="280"/>
    </row>
    <row r="600" spans="1:11" ht="31" x14ac:dyDescent="0.35">
      <c r="A600" s="126" t="s">
        <v>649</v>
      </c>
      <c r="B600" s="274" t="s">
        <v>650</v>
      </c>
      <c r="C600" s="274"/>
      <c r="D600" s="274"/>
      <c r="E600" s="274"/>
      <c r="F600" s="274"/>
      <c r="G600" s="274"/>
      <c r="H600" s="274"/>
      <c r="I600" s="107" t="s">
        <v>651</v>
      </c>
      <c r="J600" s="107" t="s">
        <v>652</v>
      </c>
      <c r="K600" s="127" t="s">
        <v>658</v>
      </c>
    </row>
    <row r="601" spans="1:11" x14ac:dyDescent="0.35">
      <c r="A601" s="128"/>
      <c r="B601" s="263"/>
      <c r="C601" s="263"/>
      <c r="D601" s="263"/>
      <c r="E601" s="263"/>
      <c r="F601" s="263"/>
      <c r="G601" s="263"/>
      <c r="H601" s="263"/>
      <c r="I601" s="105"/>
      <c r="J601" s="106"/>
      <c r="K601" s="129"/>
    </row>
    <row r="602" spans="1:11" x14ac:dyDescent="0.35">
      <c r="A602" s="128"/>
      <c r="B602" s="263"/>
      <c r="C602" s="263"/>
      <c r="D602" s="263"/>
      <c r="E602" s="263"/>
      <c r="F602" s="263"/>
      <c r="G602" s="263"/>
      <c r="H602" s="263"/>
      <c r="I602" s="105"/>
      <c r="J602" s="106"/>
      <c r="K602" s="129"/>
    </row>
    <row r="603" spans="1:11" x14ac:dyDescent="0.35">
      <c r="A603" s="128"/>
      <c r="B603" s="263"/>
      <c r="C603" s="263"/>
      <c r="D603" s="263"/>
      <c r="E603" s="263"/>
      <c r="F603" s="263"/>
      <c r="G603" s="263"/>
      <c r="H603" s="263"/>
      <c r="I603" s="105"/>
      <c r="J603" s="106"/>
      <c r="K603" s="129"/>
    </row>
    <row r="604" spans="1:11" x14ac:dyDescent="0.35">
      <c r="A604" s="128"/>
      <c r="B604" s="263"/>
      <c r="C604" s="263"/>
      <c r="D604" s="263"/>
      <c r="E604" s="263"/>
      <c r="F604" s="263"/>
      <c r="G604" s="263"/>
      <c r="H604" s="263"/>
      <c r="I604" s="105"/>
      <c r="J604" s="106"/>
      <c r="K604" s="129"/>
    </row>
    <row r="605" spans="1:11" x14ac:dyDescent="0.35">
      <c r="A605" s="128"/>
      <c r="B605" s="263"/>
      <c r="C605" s="263"/>
      <c r="D605" s="263"/>
      <c r="E605" s="263"/>
      <c r="F605" s="263"/>
      <c r="G605" s="263"/>
      <c r="H605" s="263"/>
      <c r="I605" s="105"/>
      <c r="J605" s="106"/>
      <c r="K605" s="129"/>
    </row>
    <row r="606" spans="1:11" x14ac:dyDescent="0.35">
      <c r="A606" s="128"/>
      <c r="B606" s="263"/>
      <c r="C606" s="263"/>
      <c r="D606" s="263"/>
      <c r="E606" s="263"/>
      <c r="F606" s="263"/>
      <c r="G606" s="263"/>
      <c r="H606" s="263"/>
      <c r="I606" s="105"/>
      <c r="J606" s="106"/>
      <c r="K606" s="129"/>
    </row>
    <row r="607" spans="1:11" x14ac:dyDescent="0.35">
      <c r="A607" s="128"/>
      <c r="B607" s="263"/>
      <c r="C607" s="263"/>
      <c r="D607" s="263"/>
      <c r="E607" s="263"/>
      <c r="F607" s="263"/>
      <c r="G607" s="263"/>
      <c r="H607" s="263"/>
      <c r="I607" s="105"/>
      <c r="J607" s="106"/>
      <c r="K607" s="129"/>
    </row>
    <row r="608" spans="1:11" x14ac:dyDescent="0.35">
      <c r="A608" s="128"/>
      <c r="B608" s="263"/>
      <c r="C608" s="263"/>
      <c r="D608" s="263"/>
      <c r="E608" s="263"/>
      <c r="F608" s="263"/>
      <c r="G608" s="263"/>
      <c r="H608" s="263"/>
      <c r="I608" s="105"/>
      <c r="J608" s="106"/>
      <c r="K608" s="129"/>
    </row>
    <row r="609" spans="1:11" x14ac:dyDescent="0.35">
      <c r="A609" s="293" t="s">
        <v>656</v>
      </c>
      <c r="B609" s="294"/>
      <c r="C609" s="294"/>
      <c r="D609" s="294"/>
      <c r="E609" s="294"/>
      <c r="F609" s="294"/>
      <c r="G609" s="294"/>
      <c r="H609" s="294"/>
      <c r="I609" s="294"/>
      <c r="J609" s="295"/>
      <c r="K609" s="150">
        <f>SUM(K601:K608)</f>
        <v>0</v>
      </c>
    </row>
    <row r="610" spans="1:11" ht="15.5" customHeight="1" thickBot="1" x14ac:dyDescent="0.4">
      <c r="A610" s="264" t="s">
        <v>653</v>
      </c>
      <c r="B610" s="265"/>
      <c r="C610" s="265"/>
      <c r="D610" s="265"/>
      <c r="E610" s="265"/>
      <c r="F610" s="265"/>
      <c r="G610" s="265"/>
      <c r="H610" s="265"/>
      <c r="I610" s="265"/>
      <c r="J610" s="265"/>
      <c r="K610" s="266"/>
    </row>
    <row r="611" spans="1:11" ht="16" thickBot="1" x14ac:dyDescent="0.4">
      <c r="A611" s="130"/>
      <c r="B611" s="20"/>
      <c r="C611" s="20"/>
      <c r="D611" s="20"/>
      <c r="E611" s="20"/>
      <c r="F611" s="20"/>
      <c r="G611" s="20"/>
      <c r="H611" s="20"/>
      <c r="I611" s="20"/>
      <c r="J611" s="20"/>
      <c r="K611" s="131"/>
    </row>
    <row r="612" spans="1:11" ht="25.5" customHeight="1" thickBot="1" x14ac:dyDescent="0.4">
      <c r="A612" s="267" t="s">
        <v>708</v>
      </c>
      <c r="B612" s="268"/>
      <c r="C612" s="268"/>
      <c r="D612" s="268"/>
      <c r="E612" s="268"/>
      <c r="F612" s="268"/>
      <c r="G612" s="42" t="e">
        <f>VLOOKUP(F574,Arkusz4!B$2:O$55,8,0)</f>
        <v>#N/A</v>
      </c>
      <c r="H612" s="269" t="str">
        <f>IFERROR(IF(G612="T","OBJĘTE UMOWĄ","NIE DOTYCZY"),"")</f>
        <v/>
      </c>
      <c r="I612" s="269"/>
      <c r="J612" s="269"/>
      <c r="K612" s="270"/>
    </row>
    <row r="613" spans="1:11" ht="15.5" customHeight="1" x14ac:dyDescent="0.35">
      <c r="A613" s="271" t="s">
        <v>648</v>
      </c>
      <c r="B613" s="272"/>
      <c r="C613" s="272"/>
      <c r="D613" s="272"/>
      <c r="E613" s="272"/>
      <c r="F613" s="272"/>
      <c r="G613" s="272"/>
      <c r="H613" s="272"/>
      <c r="I613" s="272"/>
      <c r="J613" s="272"/>
      <c r="K613" s="273"/>
    </row>
    <row r="614" spans="1:11" ht="31" x14ac:dyDescent="0.35">
      <c r="A614" s="126" t="s">
        <v>649</v>
      </c>
      <c r="B614" s="274" t="s">
        <v>650</v>
      </c>
      <c r="C614" s="274"/>
      <c r="D614" s="274"/>
      <c r="E614" s="274"/>
      <c r="F614" s="274"/>
      <c r="G614" s="274"/>
      <c r="H614" s="274"/>
      <c r="I614" s="107" t="s">
        <v>651</v>
      </c>
      <c r="J614" s="107" t="s">
        <v>652</v>
      </c>
      <c r="K614" s="127" t="s">
        <v>658</v>
      </c>
    </row>
    <row r="615" spans="1:11" x14ac:dyDescent="0.35">
      <c r="A615" s="128"/>
      <c r="B615" s="263"/>
      <c r="C615" s="263"/>
      <c r="D615" s="263"/>
      <c r="E615" s="263"/>
      <c r="F615" s="263"/>
      <c r="G615" s="263"/>
      <c r="H615" s="263"/>
      <c r="I615" s="105"/>
      <c r="J615" s="106"/>
      <c r="K615" s="129"/>
    </row>
    <row r="616" spans="1:11" x14ac:dyDescent="0.35">
      <c r="A616" s="128"/>
      <c r="B616" s="263"/>
      <c r="C616" s="263"/>
      <c r="D616" s="263"/>
      <c r="E616" s="263"/>
      <c r="F616" s="263"/>
      <c r="G616" s="263"/>
      <c r="H616" s="263"/>
      <c r="I616" s="105"/>
      <c r="J616" s="106"/>
      <c r="K616" s="129"/>
    </row>
    <row r="617" spans="1:11" x14ac:dyDescent="0.35">
      <c r="A617" s="128"/>
      <c r="B617" s="263"/>
      <c r="C617" s="263"/>
      <c r="D617" s="263"/>
      <c r="E617" s="263"/>
      <c r="F617" s="263"/>
      <c r="G617" s="263"/>
      <c r="H617" s="263"/>
      <c r="I617" s="105"/>
      <c r="J617" s="106"/>
      <c r="K617" s="129"/>
    </row>
    <row r="618" spans="1:11" x14ac:dyDescent="0.35">
      <c r="A618" s="128"/>
      <c r="B618" s="263"/>
      <c r="C618" s="263"/>
      <c r="D618" s="263"/>
      <c r="E618" s="263"/>
      <c r="F618" s="263"/>
      <c r="G618" s="263"/>
      <c r="H618" s="263"/>
      <c r="I618" s="105"/>
      <c r="J618" s="106"/>
      <c r="K618" s="129"/>
    </row>
    <row r="619" spans="1:11" x14ac:dyDescent="0.35">
      <c r="A619" s="128"/>
      <c r="B619" s="263"/>
      <c r="C619" s="263"/>
      <c r="D619" s="263"/>
      <c r="E619" s="263"/>
      <c r="F619" s="263"/>
      <c r="G619" s="263"/>
      <c r="H619" s="263"/>
      <c r="I619" s="105"/>
      <c r="J619" s="106"/>
      <c r="K619" s="129"/>
    </row>
    <row r="620" spans="1:11" x14ac:dyDescent="0.35">
      <c r="A620" s="128"/>
      <c r="B620" s="263"/>
      <c r="C620" s="263"/>
      <c r="D620" s="263"/>
      <c r="E620" s="263"/>
      <c r="F620" s="263"/>
      <c r="G620" s="263"/>
      <c r="H620" s="263"/>
      <c r="I620" s="105"/>
      <c r="J620" s="106"/>
      <c r="K620" s="129"/>
    </row>
    <row r="621" spans="1:11" x14ac:dyDescent="0.35">
      <c r="A621" s="128"/>
      <c r="B621" s="263"/>
      <c r="C621" s="263"/>
      <c r="D621" s="263"/>
      <c r="E621" s="263"/>
      <c r="F621" s="263"/>
      <c r="G621" s="263"/>
      <c r="H621" s="263"/>
      <c r="I621" s="105"/>
      <c r="J621" s="106"/>
      <c r="K621" s="129"/>
    </row>
    <row r="622" spans="1:11" x14ac:dyDescent="0.35">
      <c r="A622" s="128"/>
      <c r="B622" s="263"/>
      <c r="C622" s="263"/>
      <c r="D622" s="263"/>
      <c r="E622" s="263"/>
      <c r="F622" s="263"/>
      <c r="G622" s="263"/>
      <c r="H622" s="263"/>
      <c r="I622" s="105"/>
      <c r="J622" s="106"/>
      <c r="K622" s="129"/>
    </row>
    <row r="623" spans="1:11" x14ac:dyDescent="0.35">
      <c r="A623" s="293" t="s">
        <v>656</v>
      </c>
      <c r="B623" s="294"/>
      <c r="C623" s="294"/>
      <c r="D623" s="294"/>
      <c r="E623" s="294"/>
      <c r="F623" s="294"/>
      <c r="G623" s="294"/>
      <c r="H623" s="294"/>
      <c r="I623" s="294"/>
      <c r="J623" s="295"/>
      <c r="K623" s="150">
        <f>SUM(K615:K622)</f>
        <v>0</v>
      </c>
    </row>
    <row r="624" spans="1:11" ht="15.5" customHeight="1" thickBot="1" x14ac:dyDescent="0.4">
      <c r="A624" s="264" t="s">
        <v>653</v>
      </c>
      <c r="B624" s="265"/>
      <c r="C624" s="265"/>
      <c r="D624" s="265"/>
      <c r="E624" s="265"/>
      <c r="F624" s="265"/>
      <c r="G624" s="265"/>
      <c r="H624" s="265"/>
      <c r="I624" s="265"/>
      <c r="J624" s="265"/>
      <c r="K624" s="266"/>
    </row>
    <row r="625" spans="1:11" ht="16" thickBot="1" x14ac:dyDescent="0.4">
      <c r="A625" s="130"/>
      <c r="B625" s="20"/>
      <c r="C625" s="20"/>
      <c r="D625" s="20"/>
      <c r="E625" s="20"/>
      <c r="F625" s="20"/>
      <c r="G625" s="20"/>
      <c r="H625" s="20"/>
      <c r="I625" s="20"/>
      <c r="J625" s="20"/>
      <c r="K625" s="131"/>
    </row>
    <row r="626" spans="1:11" ht="35.5" customHeight="1" thickBot="1" x14ac:dyDescent="0.4">
      <c r="A626" s="267" t="s">
        <v>710</v>
      </c>
      <c r="B626" s="268"/>
      <c r="C626" s="268"/>
      <c r="D626" s="268"/>
      <c r="E626" s="268"/>
      <c r="F626" s="268"/>
      <c r="G626" s="42" t="e">
        <f>VLOOKUP(F574,Arkusz4!B$2:O$55,9,0)</f>
        <v>#N/A</v>
      </c>
      <c r="H626" s="269" t="str">
        <f>IFERROR(IF(G626="T","OBJĘTE UMOWĄ","NIE DOTYCZY"),"")</f>
        <v/>
      </c>
      <c r="I626" s="269"/>
      <c r="J626" s="269"/>
      <c r="K626" s="270"/>
    </row>
    <row r="627" spans="1:11" ht="15.5" customHeight="1" x14ac:dyDescent="0.35">
      <c r="A627" s="271" t="s">
        <v>648</v>
      </c>
      <c r="B627" s="272"/>
      <c r="C627" s="272"/>
      <c r="D627" s="272"/>
      <c r="E627" s="272"/>
      <c r="F627" s="272"/>
      <c r="G627" s="272"/>
      <c r="H627" s="272"/>
      <c r="I627" s="272"/>
      <c r="J627" s="272"/>
      <c r="K627" s="273"/>
    </row>
    <row r="628" spans="1:11" ht="31" x14ac:dyDescent="0.35">
      <c r="A628" s="126" t="s">
        <v>649</v>
      </c>
      <c r="B628" s="274" t="s">
        <v>650</v>
      </c>
      <c r="C628" s="274"/>
      <c r="D628" s="274"/>
      <c r="E628" s="274"/>
      <c r="F628" s="274"/>
      <c r="G628" s="274"/>
      <c r="H628" s="274"/>
      <c r="I628" s="107" t="s">
        <v>651</v>
      </c>
      <c r="J628" s="107" t="s">
        <v>652</v>
      </c>
      <c r="K628" s="127" t="s">
        <v>658</v>
      </c>
    </row>
    <row r="629" spans="1:11" x14ac:dyDescent="0.35">
      <c r="A629" s="128"/>
      <c r="B629" s="263"/>
      <c r="C629" s="263"/>
      <c r="D629" s="263"/>
      <c r="E629" s="263"/>
      <c r="F629" s="263"/>
      <c r="G629" s="263"/>
      <c r="H629" s="263"/>
      <c r="I629" s="105"/>
      <c r="J629" s="106"/>
      <c r="K629" s="129"/>
    </row>
    <row r="630" spans="1:11" x14ac:dyDescent="0.35">
      <c r="A630" s="128"/>
      <c r="B630" s="263"/>
      <c r="C630" s="263"/>
      <c r="D630" s="263"/>
      <c r="E630" s="263"/>
      <c r="F630" s="263"/>
      <c r="G630" s="263"/>
      <c r="H630" s="263"/>
      <c r="I630" s="105"/>
      <c r="J630" s="106"/>
      <c r="K630" s="129"/>
    </row>
    <row r="631" spans="1:11" x14ac:dyDescent="0.35">
      <c r="A631" s="128"/>
      <c r="B631" s="263"/>
      <c r="C631" s="263"/>
      <c r="D631" s="263"/>
      <c r="E631" s="263"/>
      <c r="F631" s="263"/>
      <c r="G631" s="263"/>
      <c r="H631" s="263"/>
      <c r="I631" s="105"/>
      <c r="J631" s="106"/>
      <c r="K631" s="129"/>
    </row>
    <row r="632" spans="1:11" x14ac:dyDescent="0.35">
      <c r="A632" s="128"/>
      <c r="B632" s="263"/>
      <c r="C632" s="263"/>
      <c r="D632" s="263"/>
      <c r="E632" s="263"/>
      <c r="F632" s="263"/>
      <c r="G632" s="263"/>
      <c r="H632" s="263"/>
      <c r="I632" s="105"/>
      <c r="J632" s="106"/>
      <c r="K632" s="129"/>
    </row>
    <row r="633" spans="1:11" x14ac:dyDescent="0.35">
      <c r="A633" s="128"/>
      <c r="B633" s="263"/>
      <c r="C633" s="263"/>
      <c r="D633" s="263"/>
      <c r="E633" s="263"/>
      <c r="F633" s="263"/>
      <c r="G633" s="263"/>
      <c r="H633" s="263"/>
      <c r="I633" s="105"/>
      <c r="J633" s="106"/>
      <c r="K633" s="129"/>
    </row>
    <row r="634" spans="1:11" x14ac:dyDescent="0.35">
      <c r="A634" s="128"/>
      <c r="B634" s="263"/>
      <c r="C634" s="263"/>
      <c r="D634" s="263"/>
      <c r="E634" s="263"/>
      <c r="F634" s="263"/>
      <c r="G634" s="263"/>
      <c r="H634" s="263"/>
      <c r="I634" s="105"/>
      <c r="J634" s="106"/>
      <c r="K634" s="129"/>
    </row>
    <row r="635" spans="1:11" x14ac:dyDescent="0.35">
      <c r="A635" s="128"/>
      <c r="B635" s="263"/>
      <c r="C635" s="263"/>
      <c r="D635" s="263"/>
      <c r="E635" s="263"/>
      <c r="F635" s="263"/>
      <c r="G635" s="263"/>
      <c r="H635" s="263"/>
      <c r="I635" s="105"/>
      <c r="J635" s="106"/>
      <c r="K635" s="129"/>
    </row>
    <row r="636" spans="1:11" x14ac:dyDescent="0.35">
      <c r="A636" s="128"/>
      <c r="B636" s="263"/>
      <c r="C636" s="263"/>
      <c r="D636" s="263"/>
      <c r="E636" s="263"/>
      <c r="F636" s="263"/>
      <c r="G636" s="263"/>
      <c r="H636" s="263"/>
      <c r="I636" s="105"/>
      <c r="J636" s="106"/>
      <c r="K636" s="129"/>
    </row>
    <row r="637" spans="1:11" x14ac:dyDescent="0.35">
      <c r="A637" s="293" t="s">
        <v>656</v>
      </c>
      <c r="B637" s="294"/>
      <c r="C637" s="294"/>
      <c r="D637" s="294"/>
      <c r="E637" s="294"/>
      <c r="F637" s="294"/>
      <c r="G637" s="294"/>
      <c r="H637" s="294"/>
      <c r="I637" s="294"/>
      <c r="J637" s="295"/>
      <c r="K637" s="150">
        <f>SUM(K629:K636)</f>
        <v>0</v>
      </c>
    </row>
    <row r="638" spans="1:11" ht="15.5" customHeight="1" thickBot="1" x14ac:dyDescent="0.4">
      <c r="A638" s="264" t="s">
        <v>653</v>
      </c>
      <c r="B638" s="265"/>
      <c r="C638" s="265"/>
      <c r="D638" s="265"/>
      <c r="E638" s="265"/>
      <c r="F638" s="265"/>
      <c r="G638" s="265"/>
      <c r="H638" s="265"/>
      <c r="I638" s="265"/>
      <c r="J638" s="265"/>
      <c r="K638" s="266"/>
    </row>
    <row r="639" spans="1:11" ht="16" thickBot="1" x14ac:dyDescent="0.4">
      <c r="A639" s="130"/>
      <c r="B639" s="20"/>
      <c r="C639" s="20"/>
      <c r="D639" s="20"/>
      <c r="E639" s="20"/>
      <c r="F639" s="20"/>
      <c r="G639" s="20"/>
      <c r="H639" s="20"/>
      <c r="I639" s="20"/>
      <c r="J639" s="20"/>
      <c r="K639" s="131"/>
    </row>
    <row r="640" spans="1:11" ht="28.5" customHeight="1" thickBot="1" x14ac:dyDescent="0.4">
      <c r="A640" s="267" t="s">
        <v>711</v>
      </c>
      <c r="B640" s="268"/>
      <c r="C640" s="268"/>
      <c r="D640" s="268"/>
      <c r="E640" s="268"/>
      <c r="F640" s="268"/>
      <c r="G640" s="42" t="e">
        <f>VLOOKUP(F574,Arkusz4!B$2:O$55,10,0)</f>
        <v>#N/A</v>
      </c>
      <c r="H640" s="269" t="str">
        <f>IFERROR(IF(G640="T","OBJĘTE UMOWĄ","NIE DOTYCZY"),"")</f>
        <v/>
      </c>
      <c r="I640" s="269"/>
      <c r="J640" s="269"/>
      <c r="K640" s="270"/>
    </row>
    <row r="641" spans="1:11" ht="15.5" customHeight="1" x14ac:dyDescent="0.35">
      <c r="A641" s="271" t="s">
        <v>648</v>
      </c>
      <c r="B641" s="272"/>
      <c r="C641" s="272"/>
      <c r="D641" s="272"/>
      <c r="E641" s="272"/>
      <c r="F641" s="272"/>
      <c r="G641" s="272"/>
      <c r="H641" s="272"/>
      <c r="I641" s="272"/>
      <c r="J641" s="272"/>
      <c r="K641" s="273"/>
    </row>
    <row r="642" spans="1:11" ht="31" x14ac:dyDescent="0.35">
      <c r="A642" s="126" t="s">
        <v>649</v>
      </c>
      <c r="B642" s="274" t="s">
        <v>650</v>
      </c>
      <c r="C642" s="274"/>
      <c r="D642" s="274"/>
      <c r="E642" s="274"/>
      <c r="F642" s="274"/>
      <c r="G642" s="274"/>
      <c r="H642" s="274"/>
      <c r="I642" s="107" t="s">
        <v>651</v>
      </c>
      <c r="J642" s="107" t="s">
        <v>652</v>
      </c>
      <c r="K642" s="127" t="s">
        <v>658</v>
      </c>
    </row>
    <row r="643" spans="1:11" x14ac:dyDescent="0.35">
      <c r="A643" s="128"/>
      <c r="B643" s="263"/>
      <c r="C643" s="263"/>
      <c r="D643" s="263"/>
      <c r="E643" s="263"/>
      <c r="F643" s="263"/>
      <c r="G643" s="263"/>
      <c r="H643" s="263"/>
      <c r="I643" s="105"/>
      <c r="J643" s="106"/>
      <c r="K643" s="129"/>
    </row>
    <row r="644" spans="1:11" x14ac:dyDescent="0.35">
      <c r="A644" s="128"/>
      <c r="B644" s="263"/>
      <c r="C644" s="263"/>
      <c r="D644" s="263"/>
      <c r="E644" s="263"/>
      <c r="F644" s="263"/>
      <c r="G644" s="263"/>
      <c r="H644" s="263"/>
      <c r="I644" s="105"/>
      <c r="J644" s="106"/>
      <c r="K644" s="129"/>
    </row>
    <row r="645" spans="1:11" x14ac:dyDescent="0.35">
      <c r="A645" s="128"/>
      <c r="B645" s="263"/>
      <c r="C645" s="263"/>
      <c r="D645" s="263"/>
      <c r="E645" s="263"/>
      <c r="F645" s="263"/>
      <c r="G645" s="263"/>
      <c r="H645" s="263"/>
      <c r="I645" s="105"/>
      <c r="J645" s="106"/>
      <c r="K645" s="129"/>
    </row>
    <row r="646" spans="1:11" x14ac:dyDescent="0.35">
      <c r="A646" s="128"/>
      <c r="B646" s="263"/>
      <c r="C646" s="263"/>
      <c r="D646" s="263"/>
      <c r="E646" s="263"/>
      <c r="F646" s="263"/>
      <c r="G646" s="263"/>
      <c r="H646" s="263"/>
      <c r="I646" s="105"/>
      <c r="J646" s="106"/>
      <c r="K646" s="129"/>
    </row>
    <row r="647" spans="1:11" x14ac:dyDescent="0.35">
      <c r="A647" s="128"/>
      <c r="B647" s="263"/>
      <c r="C647" s="263"/>
      <c r="D647" s="263"/>
      <c r="E647" s="263"/>
      <c r="F647" s="263"/>
      <c r="G647" s="263"/>
      <c r="H647" s="263"/>
      <c r="I647" s="105"/>
      <c r="J647" s="106"/>
      <c r="K647" s="129"/>
    </row>
    <row r="648" spans="1:11" x14ac:dyDescent="0.35">
      <c r="A648" s="128"/>
      <c r="B648" s="263"/>
      <c r="C648" s="263"/>
      <c r="D648" s="263"/>
      <c r="E648" s="263"/>
      <c r="F648" s="263"/>
      <c r="G648" s="263"/>
      <c r="H648" s="263"/>
      <c r="I648" s="105"/>
      <c r="J648" s="106"/>
      <c r="K648" s="129"/>
    </row>
    <row r="649" spans="1:11" x14ac:dyDescent="0.35">
      <c r="A649" s="128"/>
      <c r="B649" s="263"/>
      <c r="C649" s="263"/>
      <c r="D649" s="263"/>
      <c r="E649" s="263"/>
      <c r="F649" s="263"/>
      <c r="G649" s="263"/>
      <c r="H649" s="263"/>
      <c r="I649" s="105"/>
      <c r="J649" s="106"/>
      <c r="K649" s="129"/>
    </row>
    <row r="650" spans="1:11" x14ac:dyDescent="0.35">
      <c r="A650" s="128"/>
      <c r="B650" s="263"/>
      <c r="C650" s="263"/>
      <c r="D650" s="263"/>
      <c r="E650" s="263"/>
      <c r="F650" s="263"/>
      <c r="G650" s="263"/>
      <c r="H650" s="263"/>
      <c r="I650" s="105"/>
      <c r="J650" s="106"/>
      <c r="K650" s="129"/>
    </row>
    <row r="651" spans="1:11" x14ac:dyDescent="0.35">
      <c r="A651" s="293" t="s">
        <v>656</v>
      </c>
      <c r="B651" s="294"/>
      <c r="C651" s="294"/>
      <c r="D651" s="294"/>
      <c r="E651" s="294"/>
      <c r="F651" s="294"/>
      <c r="G651" s="294"/>
      <c r="H651" s="294"/>
      <c r="I651" s="294"/>
      <c r="J651" s="295"/>
      <c r="K651" s="150">
        <f>SUM(K643:K650)</f>
        <v>0</v>
      </c>
    </row>
    <row r="652" spans="1:11" ht="15.5" customHeight="1" thickBot="1" x14ac:dyDescent="0.4">
      <c r="A652" s="264" t="s">
        <v>653</v>
      </c>
      <c r="B652" s="265"/>
      <c r="C652" s="265"/>
      <c r="D652" s="265"/>
      <c r="E652" s="265"/>
      <c r="F652" s="265"/>
      <c r="G652" s="265"/>
      <c r="H652" s="265"/>
      <c r="I652" s="265"/>
      <c r="J652" s="265"/>
      <c r="K652" s="266"/>
    </row>
    <row r="653" spans="1:11" ht="16" thickBot="1" x14ac:dyDescent="0.4">
      <c r="A653" s="130"/>
      <c r="B653" s="20"/>
      <c r="C653" s="20"/>
      <c r="D653" s="20"/>
      <c r="E653" s="20"/>
      <c r="F653" s="20"/>
      <c r="G653" s="20"/>
      <c r="H653" s="20"/>
      <c r="I653" s="20"/>
      <c r="J653" s="20"/>
      <c r="K653" s="131"/>
    </row>
    <row r="654" spans="1:11" ht="27" customHeight="1" thickBot="1" x14ac:dyDescent="0.4">
      <c r="A654" s="267" t="s">
        <v>712</v>
      </c>
      <c r="B654" s="268"/>
      <c r="C654" s="268"/>
      <c r="D654" s="268"/>
      <c r="E654" s="268"/>
      <c r="F654" s="268"/>
      <c r="G654" s="42" t="e">
        <f>VLOOKUP(F574,Arkusz4!B$2:O$55,11,0)</f>
        <v>#N/A</v>
      </c>
      <c r="H654" s="269" t="str">
        <f>IFERROR(IF(G654="T","OBJĘTE UMOWĄ","NIE DOTYCZY"),"")</f>
        <v/>
      </c>
      <c r="I654" s="269"/>
      <c r="J654" s="269"/>
      <c r="K654" s="270"/>
    </row>
    <row r="655" spans="1:11" ht="15.5" customHeight="1" x14ac:dyDescent="0.35">
      <c r="A655" s="271" t="s">
        <v>648</v>
      </c>
      <c r="B655" s="272"/>
      <c r="C655" s="272"/>
      <c r="D655" s="272"/>
      <c r="E655" s="272"/>
      <c r="F655" s="272"/>
      <c r="G655" s="272"/>
      <c r="H655" s="272"/>
      <c r="I655" s="272"/>
      <c r="J655" s="272"/>
      <c r="K655" s="273"/>
    </row>
    <row r="656" spans="1:11" ht="31" x14ac:dyDescent="0.35">
      <c r="A656" s="126" t="s">
        <v>649</v>
      </c>
      <c r="B656" s="274" t="s">
        <v>650</v>
      </c>
      <c r="C656" s="274"/>
      <c r="D656" s="274"/>
      <c r="E656" s="274"/>
      <c r="F656" s="274"/>
      <c r="G656" s="274"/>
      <c r="H656" s="274"/>
      <c r="I656" s="107" t="s">
        <v>651</v>
      </c>
      <c r="J656" s="107" t="s">
        <v>652</v>
      </c>
      <c r="K656" s="127" t="s">
        <v>658</v>
      </c>
    </row>
    <row r="657" spans="1:11" x14ac:dyDescent="0.35">
      <c r="A657" s="128"/>
      <c r="B657" s="263"/>
      <c r="C657" s="263"/>
      <c r="D657" s="263"/>
      <c r="E657" s="263"/>
      <c r="F657" s="263"/>
      <c r="G657" s="263"/>
      <c r="H657" s="263"/>
      <c r="I657" s="105"/>
      <c r="J657" s="106"/>
      <c r="K657" s="129"/>
    </row>
    <row r="658" spans="1:11" x14ac:dyDescent="0.35">
      <c r="A658" s="128"/>
      <c r="B658" s="263"/>
      <c r="C658" s="263"/>
      <c r="D658" s="263"/>
      <c r="E658" s="263"/>
      <c r="F658" s="263"/>
      <c r="G658" s="263"/>
      <c r="H658" s="263"/>
      <c r="I658" s="105"/>
      <c r="J658" s="106"/>
      <c r="K658" s="129"/>
    </row>
    <row r="659" spans="1:11" x14ac:dyDescent="0.35">
      <c r="A659" s="128"/>
      <c r="B659" s="263"/>
      <c r="C659" s="263"/>
      <c r="D659" s="263"/>
      <c r="E659" s="263"/>
      <c r="F659" s="263"/>
      <c r="G659" s="263"/>
      <c r="H659" s="263"/>
      <c r="I659" s="105"/>
      <c r="J659" s="106"/>
      <c r="K659" s="129"/>
    </row>
    <row r="660" spans="1:11" x14ac:dyDescent="0.35">
      <c r="A660" s="128"/>
      <c r="B660" s="263"/>
      <c r="C660" s="263"/>
      <c r="D660" s="263"/>
      <c r="E660" s="263"/>
      <c r="F660" s="263"/>
      <c r="G660" s="263"/>
      <c r="H660" s="263"/>
      <c r="I660" s="105"/>
      <c r="J660" s="106"/>
      <c r="K660" s="129"/>
    </row>
    <row r="661" spans="1:11" x14ac:dyDescent="0.35">
      <c r="A661" s="128"/>
      <c r="B661" s="263"/>
      <c r="C661" s="263"/>
      <c r="D661" s="263"/>
      <c r="E661" s="263"/>
      <c r="F661" s="263"/>
      <c r="G661" s="263"/>
      <c r="H661" s="263"/>
      <c r="I661" s="105"/>
      <c r="J661" s="106"/>
      <c r="K661" s="129"/>
    </row>
    <row r="662" spans="1:11" x14ac:dyDescent="0.35">
      <c r="A662" s="128"/>
      <c r="B662" s="263"/>
      <c r="C662" s="263"/>
      <c r="D662" s="263"/>
      <c r="E662" s="263"/>
      <c r="F662" s="263"/>
      <c r="G662" s="263"/>
      <c r="H662" s="263"/>
      <c r="I662" s="105"/>
      <c r="J662" s="106"/>
      <c r="K662" s="129"/>
    </row>
    <row r="663" spans="1:11" x14ac:dyDescent="0.35">
      <c r="A663" s="128"/>
      <c r="B663" s="263"/>
      <c r="C663" s="263"/>
      <c r="D663" s="263"/>
      <c r="E663" s="263"/>
      <c r="F663" s="263"/>
      <c r="G663" s="263"/>
      <c r="H663" s="263"/>
      <c r="I663" s="105"/>
      <c r="J663" s="106"/>
      <c r="K663" s="129"/>
    </row>
    <row r="664" spans="1:11" x14ac:dyDescent="0.35">
      <c r="A664" s="128"/>
      <c r="B664" s="263"/>
      <c r="C664" s="263"/>
      <c r="D664" s="263"/>
      <c r="E664" s="263"/>
      <c r="F664" s="263"/>
      <c r="G664" s="263"/>
      <c r="H664" s="263"/>
      <c r="I664" s="105"/>
      <c r="J664" s="106"/>
      <c r="K664" s="129"/>
    </row>
    <row r="665" spans="1:11" x14ac:dyDescent="0.35">
      <c r="A665" s="293" t="s">
        <v>656</v>
      </c>
      <c r="B665" s="294"/>
      <c r="C665" s="294"/>
      <c r="D665" s="294"/>
      <c r="E665" s="294"/>
      <c r="F665" s="294"/>
      <c r="G665" s="294"/>
      <c r="H665" s="294"/>
      <c r="I665" s="294"/>
      <c r="J665" s="295"/>
      <c r="K665" s="150">
        <f>SUM(K657:K664)</f>
        <v>0</v>
      </c>
    </row>
    <row r="666" spans="1:11" ht="15.5" customHeight="1" thickBot="1" x14ac:dyDescent="0.4">
      <c r="A666" s="264" t="s">
        <v>653</v>
      </c>
      <c r="B666" s="265"/>
      <c r="C666" s="265"/>
      <c r="D666" s="265"/>
      <c r="E666" s="265"/>
      <c r="F666" s="265"/>
      <c r="G666" s="265"/>
      <c r="H666" s="265"/>
      <c r="I666" s="265"/>
      <c r="J666" s="265"/>
      <c r="K666" s="266"/>
    </row>
    <row r="667" spans="1:11" ht="16" thickBot="1" x14ac:dyDescent="0.4">
      <c r="A667" s="130"/>
      <c r="B667" s="20"/>
      <c r="C667" s="20"/>
      <c r="D667" s="20"/>
      <c r="E667" s="20"/>
      <c r="F667" s="20"/>
      <c r="G667" s="20"/>
      <c r="H667" s="20"/>
      <c r="I667" s="20"/>
      <c r="J667" s="20"/>
      <c r="K667" s="131"/>
    </row>
    <row r="668" spans="1:11" ht="30.5" customHeight="1" thickBot="1" x14ac:dyDescent="0.4">
      <c r="A668" s="276" t="s">
        <v>713</v>
      </c>
      <c r="B668" s="277"/>
      <c r="C668" s="277"/>
      <c r="D668" s="277"/>
      <c r="E668" s="277"/>
      <c r="F668" s="277"/>
      <c r="G668" s="42" t="e">
        <f>VLOOKUP(F574,Arkusz4!B$2:O$55,12,0)</f>
        <v>#N/A</v>
      </c>
      <c r="H668" s="269" t="str">
        <f>IFERROR(IF(G668="T","OBJĘTE UMOWĄ","NIE DOTYCZY"),"")</f>
        <v/>
      </c>
      <c r="I668" s="269"/>
      <c r="J668" s="269"/>
      <c r="K668" s="270"/>
    </row>
    <row r="669" spans="1:11" ht="15.5" customHeight="1" x14ac:dyDescent="0.35">
      <c r="A669" s="271" t="s">
        <v>648</v>
      </c>
      <c r="B669" s="272"/>
      <c r="C669" s="272"/>
      <c r="D669" s="272"/>
      <c r="E669" s="272"/>
      <c r="F669" s="272"/>
      <c r="G669" s="272"/>
      <c r="H669" s="272"/>
      <c r="I669" s="272"/>
      <c r="J669" s="272"/>
      <c r="K669" s="273"/>
    </row>
    <row r="670" spans="1:11" ht="31" x14ac:dyDescent="0.35">
      <c r="A670" s="126" t="s">
        <v>649</v>
      </c>
      <c r="B670" s="274" t="s">
        <v>650</v>
      </c>
      <c r="C670" s="274"/>
      <c r="D670" s="274"/>
      <c r="E670" s="274"/>
      <c r="F670" s="274"/>
      <c r="G670" s="274"/>
      <c r="H670" s="274"/>
      <c r="I670" s="107" t="s">
        <v>651</v>
      </c>
      <c r="J670" s="107" t="s">
        <v>652</v>
      </c>
      <c r="K670" s="127" t="s">
        <v>658</v>
      </c>
    </row>
    <row r="671" spans="1:11" x14ac:dyDescent="0.35">
      <c r="A671" s="128"/>
      <c r="B671" s="263"/>
      <c r="C671" s="263"/>
      <c r="D671" s="263"/>
      <c r="E671" s="263"/>
      <c r="F671" s="263"/>
      <c r="G671" s="263"/>
      <c r="H671" s="263"/>
      <c r="I671" s="105"/>
      <c r="J671" s="106"/>
      <c r="K671" s="129"/>
    </row>
    <row r="672" spans="1:11" x14ac:dyDescent="0.35">
      <c r="A672" s="128"/>
      <c r="B672" s="263"/>
      <c r="C672" s="263"/>
      <c r="D672" s="263"/>
      <c r="E672" s="263"/>
      <c r="F672" s="263"/>
      <c r="G672" s="263"/>
      <c r="H672" s="263"/>
      <c r="I672" s="105"/>
      <c r="J672" s="106"/>
      <c r="K672" s="129"/>
    </row>
    <row r="673" spans="1:11" x14ac:dyDescent="0.35">
      <c r="A673" s="128"/>
      <c r="B673" s="263"/>
      <c r="C673" s="263"/>
      <c r="D673" s="263"/>
      <c r="E673" s="263"/>
      <c r="F673" s="263"/>
      <c r="G673" s="263"/>
      <c r="H673" s="263"/>
      <c r="I673" s="105"/>
      <c r="J673" s="106"/>
      <c r="K673" s="129"/>
    </row>
    <row r="674" spans="1:11" x14ac:dyDescent="0.35">
      <c r="A674" s="128"/>
      <c r="B674" s="263"/>
      <c r="C674" s="263"/>
      <c r="D674" s="263"/>
      <c r="E674" s="263"/>
      <c r="F674" s="263"/>
      <c r="G674" s="263"/>
      <c r="H674" s="263"/>
      <c r="I674" s="105"/>
      <c r="J674" s="106"/>
      <c r="K674" s="129"/>
    </row>
    <row r="675" spans="1:11" x14ac:dyDescent="0.35">
      <c r="A675" s="128"/>
      <c r="B675" s="263"/>
      <c r="C675" s="263"/>
      <c r="D675" s="263"/>
      <c r="E675" s="263"/>
      <c r="F675" s="263"/>
      <c r="G675" s="263"/>
      <c r="H675" s="263"/>
      <c r="I675" s="105"/>
      <c r="J675" s="106"/>
      <c r="K675" s="129"/>
    </row>
    <row r="676" spans="1:11" x14ac:dyDescent="0.35">
      <c r="A676" s="128"/>
      <c r="B676" s="263"/>
      <c r="C676" s="263"/>
      <c r="D676" s="263"/>
      <c r="E676" s="263"/>
      <c r="F676" s="263"/>
      <c r="G676" s="263"/>
      <c r="H676" s="263"/>
      <c r="I676" s="105"/>
      <c r="J676" s="106"/>
      <c r="K676" s="129"/>
    </row>
    <row r="677" spans="1:11" x14ac:dyDescent="0.35">
      <c r="A677" s="128"/>
      <c r="B677" s="263"/>
      <c r="C677" s="263"/>
      <c r="D677" s="263"/>
      <c r="E677" s="263"/>
      <c r="F677" s="263"/>
      <c r="G677" s="263"/>
      <c r="H677" s="263"/>
      <c r="I677" s="105"/>
      <c r="J677" s="106"/>
      <c r="K677" s="129"/>
    </row>
    <row r="678" spans="1:11" x14ac:dyDescent="0.35">
      <c r="A678" s="128"/>
      <c r="B678" s="263"/>
      <c r="C678" s="263"/>
      <c r="D678" s="263"/>
      <c r="E678" s="263"/>
      <c r="F678" s="263"/>
      <c r="G678" s="263"/>
      <c r="H678" s="263"/>
      <c r="I678" s="105"/>
      <c r="J678" s="106"/>
      <c r="K678" s="129"/>
    </row>
    <row r="679" spans="1:11" x14ac:dyDescent="0.35">
      <c r="A679" s="293" t="s">
        <v>656</v>
      </c>
      <c r="B679" s="294"/>
      <c r="C679" s="294"/>
      <c r="D679" s="294"/>
      <c r="E679" s="294"/>
      <c r="F679" s="294"/>
      <c r="G679" s="294"/>
      <c r="H679" s="294"/>
      <c r="I679" s="294"/>
      <c r="J679" s="295"/>
      <c r="K679" s="150">
        <f>SUM(K671:K678)</f>
        <v>0</v>
      </c>
    </row>
    <row r="680" spans="1:11" ht="15.5" customHeight="1" thickBot="1" x14ac:dyDescent="0.4">
      <c r="A680" s="264" t="s">
        <v>653</v>
      </c>
      <c r="B680" s="265"/>
      <c r="C680" s="265"/>
      <c r="D680" s="265"/>
      <c r="E680" s="265"/>
      <c r="F680" s="265"/>
      <c r="G680" s="265"/>
      <c r="H680" s="265"/>
      <c r="I680" s="265"/>
      <c r="J680" s="265"/>
      <c r="K680" s="266"/>
    </row>
    <row r="681" spans="1:11" ht="16" thickBot="1" x14ac:dyDescent="0.4">
      <c r="A681" s="130"/>
      <c r="B681" s="20"/>
      <c r="C681" s="20"/>
      <c r="D681" s="20"/>
      <c r="E681" s="20"/>
      <c r="F681" s="20"/>
      <c r="G681" s="20"/>
      <c r="H681" s="20"/>
      <c r="I681" s="20"/>
      <c r="J681" s="20"/>
      <c r="K681" s="131"/>
    </row>
    <row r="682" spans="1:11" ht="28.5" customHeight="1" thickBot="1" x14ac:dyDescent="0.4">
      <c r="A682" s="267" t="s">
        <v>714</v>
      </c>
      <c r="B682" s="268"/>
      <c r="C682" s="268"/>
      <c r="D682" s="268"/>
      <c r="E682" s="268"/>
      <c r="F682" s="268"/>
      <c r="G682" s="42" t="e">
        <f>VLOOKUP(F574,Arkusz4!B$2:O$55,13,0)</f>
        <v>#N/A</v>
      </c>
      <c r="H682" s="269" t="str">
        <f>IFERROR(IF(G682="T","OBJĘTE UMOWĄ","NIE DOTYCZY"),"")</f>
        <v/>
      </c>
      <c r="I682" s="269"/>
      <c r="J682" s="269"/>
      <c r="K682" s="270"/>
    </row>
    <row r="683" spans="1:11" ht="15.5" customHeight="1" x14ac:dyDescent="0.35">
      <c r="A683" s="271" t="s">
        <v>648</v>
      </c>
      <c r="B683" s="272"/>
      <c r="C683" s="272"/>
      <c r="D683" s="272"/>
      <c r="E683" s="272"/>
      <c r="F683" s="272"/>
      <c r="G683" s="272"/>
      <c r="H683" s="272"/>
      <c r="I683" s="272"/>
      <c r="J683" s="272"/>
      <c r="K683" s="273"/>
    </row>
    <row r="684" spans="1:11" ht="31" x14ac:dyDescent="0.35">
      <c r="A684" s="126" t="s">
        <v>649</v>
      </c>
      <c r="B684" s="274" t="s">
        <v>650</v>
      </c>
      <c r="C684" s="274"/>
      <c r="D684" s="274"/>
      <c r="E684" s="274"/>
      <c r="F684" s="274"/>
      <c r="G684" s="274"/>
      <c r="H684" s="274"/>
      <c r="I684" s="107" t="s">
        <v>651</v>
      </c>
      <c r="J684" s="107" t="s">
        <v>652</v>
      </c>
      <c r="K684" s="127" t="s">
        <v>658</v>
      </c>
    </row>
    <row r="685" spans="1:11" x14ac:dyDescent="0.35">
      <c r="A685" s="128"/>
      <c r="B685" s="263"/>
      <c r="C685" s="263"/>
      <c r="D685" s="263"/>
      <c r="E685" s="263"/>
      <c r="F685" s="263"/>
      <c r="G685" s="263"/>
      <c r="H685" s="263"/>
      <c r="I685" s="105"/>
      <c r="J685" s="106"/>
      <c r="K685" s="129"/>
    </row>
    <row r="686" spans="1:11" x14ac:dyDescent="0.35">
      <c r="A686" s="128"/>
      <c r="B686" s="263"/>
      <c r="C686" s="263"/>
      <c r="D686" s="263"/>
      <c r="E686" s="263"/>
      <c r="F686" s="263"/>
      <c r="G686" s="263"/>
      <c r="H686" s="263"/>
      <c r="I686" s="105"/>
      <c r="J686" s="106"/>
      <c r="K686" s="129"/>
    </row>
    <row r="687" spans="1:11" x14ac:dyDescent="0.35">
      <c r="A687" s="128"/>
      <c r="B687" s="263"/>
      <c r="C687" s="263"/>
      <c r="D687" s="263"/>
      <c r="E687" s="263"/>
      <c r="F687" s="263"/>
      <c r="G687" s="263"/>
      <c r="H687" s="263"/>
      <c r="I687" s="105"/>
      <c r="J687" s="106"/>
      <c r="K687" s="129"/>
    </row>
    <row r="688" spans="1:11" x14ac:dyDescent="0.35">
      <c r="A688" s="128"/>
      <c r="B688" s="263"/>
      <c r="C688" s="263"/>
      <c r="D688" s="263"/>
      <c r="E688" s="263"/>
      <c r="F688" s="263"/>
      <c r="G688" s="263"/>
      <c r="H688" s="263"/>
      <c r="I688" s="105"/>
      <c r="J688" s="106"/>
      <c r="K688" s="129"/>
    </row>
    <row r="689" spans="1:11" x14ac:dyDescent="0.35">
      <c r="A689" s="128"/>
      <c r="B689" s="263"/>
      <c r="C689" s="263"/>
      <c r="D689" s="263"/>
      <c r="E689" s="263"/>
      <c r="F689" s="263"/>
      <c r="G689" s="263"/>
      <c r="H689" s="263"/>
      <c r="I689" s="105"/>
      <c r="J689" s="106"/>
      <c r="K689" s="129"/>
    </row>
    <row r="690" spans="1:11" x14ac:dyDescent="0.35">
      <c r="A690" s="128"/>
      <c r="B690" s="263"/>
      <c r="C690" s="263"/>
      <c r="D690" s="263"/>
      <c r="E690" s="263"/>
      <c r="F690" s="263"/>
      <c r="G690" s="263"/>
      <c r="H690" s="263"/>
      <c r="I690" s="105"/>
      <c r="J690" s="106"/>
      <c r="K690" s="129"/>
    </row>
    <row r="691" spans="1:11" x14ac:dyDescent="0.35">
      <c r="A691" s="128"/>
      <c r="B691" s="263"/>
      <c r="C691" s="263"/>
      <c r="D691" s="263"/>
      <c r="E691" s="263"/>
      <c r="F691" s="263"/>
      <c r="G691" s="263"/>
      <c r="H691" s="263"/>
      <c r="I691" s="105"/>
      <c r="J691" s="106"/>
      <c r="K691" s="129"/>
    </row>
    <row r="692" spans="1:11" x14ac:dyDescent="0.35">
      <c r="A692" s="128"/>
      <c r="B692" s="263"/>
      <c r="C692" s="263"/>
      <c r="D692" s="263"/>
      <c r="E692" s="263"/>
      <c r="F692" s="263"/>
      <c r="G692" s="263"/>
      <c r="H692" s="263"/>
      <c r="I692" s="105"/>
      <c r="J692" s="106"/>
      <c r="K692" s="129"/>
    </row>
    <row r="693" spans="1:11" x14ac:dyDescent="0.35">
      <c r="A693" s="293" t="s">
        <v>656</v>
      </c>
      <c r="B693" s="294"/>
      <c r="C693" s="294"/>
      <c r="D693" s="294"/>
      <c r="E693" s="294"/>
      <c r="F693" s="294"/>
      <c r="G693" s="294"/>
      <c r="H693" s="294"/>
      <c r="I693" s="294"/>
      <c r="J693" s="295"/>
      <c r="K693" s="150">
        <f>SUM(K685:K692)</f>
        <v>0</v>
      </c>
    </row>
    <row r="694" spans="1:11" ht="15.5" customHeight="1" thickBot="1" x14ac:dyDescent="0.4">
      <c r="A694" s="264" t="s">
        <v>653</v>
      </c>
      <c r="B694" s="265"/>
      <c r="C694" s="265"/>
      <c r="D694" s="265"/>
      <c r="E694" s="265"/>
      <c r="F694" s="265"/>
      <c r="G694" s="265"/>
      <c r="H694" s="265"/>
      <c r="I694" s="265"/>
      <c r="J694" s="265"/>
      <c r="K694" s="266"/>
    </row>
    <row r="695" spans="1:11" ht="16" thickBot="1" x14ac:dyDescent="0.4">
      <c r="A695" s="130"/>
      <c r="B695" s="20"/>
      <c r="C695" s="20"/>
      <c r="D695" s="20"/>
      <c r="E695" s="20"/>
      <c r="F695" s="20"/>
      <c r="G695" s="20"/>
      <c r="H695" s="20"/>
      <c r="I695" s="20"/>
      <c r="J695" s="20"/>
      <c r="K695" s="131"/>
    </row>
    <row r="696" spans="1:11" ht="31" customHeight="1" thickBot="1" x14ac:dyDescent="0.4">
      <c r="A696" s="267" t="s">
        <v>715</v>
      </c>
      <c r="B696" s="268"/>
      <c r="C696" s="268"/>
      <c r="D696" s="268"/>
      <c r="E696" s="268"/>
      <c r="F696" s="268"/>
      <c r="G696" s="42" t="e">
        <f>VLOOKUP(F574,Arkusz4!B$2:O$55,14,0)</f>
        <v>#N/A</v>
      </c>
      <c r="H696" s="269" t="str">
        <f>IFERROR(IF(G696="T","OBJĘTE UMOWĄ","NIE DOTYCZY"),"")</f>
        <v/>
      </c>
      <c r="I696" s="269"/>
      <c r="J696" s="269"/>
      <c r="K696" s="270"/>
    </row>
    <row r="697" spans="1:11" ht="15.5" customHeight="1" x14ac:dyDescent="0.35">
      <c r="A697" s="271" t="s">
        <v>648</v>
      </c>
      <c r="B697" s="272"/>
      <c r="C697" s="272"/>
      <c r="D697" s="272"/>
      <c r="E697" s="272"/>
      <c r="F697" s="272"/>
      <c r="G697" s="272"/>
      <c r="H697" s="272"/>
      <c r="I697" s="272"/>
      <c r="J697" s="272"/>
      <c r="K697" s="273"/>
    </row>
    <row r="698" spans="1:11" ht="31" x14ac:dyDescent="0.35">
      <c r="A698" s="126" t="s">
        <v>649</v>
      </c>
      <c r="B698" s="274" t="s">
        <v>650</v>
      </c>
      <c r="C698" s="274"/>
      <c r="D698" s="274"/>
      <c r="E698" s="274"/>
      <c r="F698" s="274"/>
      <c r="G698" s="274"/>
      <c r="H698" s="274"/>
      <c r="I698" s="107" t="s">
        <v>651</v>
      </c>
      <c r="J698" s="107" t="s">
        <v>652</v>
      </c>
      <c r="K698" s="127" t="s">
        <v>658</v>
      </c>
    </row>
    <row r="699" spans="1:11" x14ac:dyDescent="0.35">
      <c r="A699" s="128"/>
      <c r="B699" s="263"/>
      <c r="C699" s="263"/>
      <c r="D699" s="263"/>
      <c r="E699" s="263"/>
      <c r="F699" s="263"/>
      <c r="G699" s="263"/>
      <c r="H699" s="263"/>
      <c r="I699" s="105"/>
      <c r="J699" s="106"/>
      <c r="K699" s="129"/>
    </row>
    <row r="700" spans="1:11" x14ac:dyDescent="0.35">
      <c r="A700" s="128"/>
      <c r="B700" s="263"/>
      <c r="C700" s="263"/>
      <c r="D700" s="263"/>
      <c r="E700" s="263"/>
      <c r="F700" s="263"/>
      <c r="G700" s="263"/>
      <c r="H700" s="263"/>
      <c r="I700" s="105"/>
      <c r="J700" s="106"/>
      <c r="K700" s="129"/>
    </row>
    <row r="701" spans="1:11" x14ac:dyDescent="0.35">
      <c r="A701" s="128"/>
      <c r="B701" s="263"/>
      <c r="C701" s="263"/>
      <c r="D701" s="263"/>
      <c r="E701" s="263"/>
      <c r="F701" s="263"/>
      <c r="G701" s="263"/>
      <c r="H701" s="263"/>
      <c r="I701" s="105"/>
      <c r="J701" s="106"/>
      <c r="K701" s="129"/>
    </row>
    <row r="702" spans="1:11" x14ac:dyDescent="0.35">
      <c r="A702" s="128"/>
      <c r="B702" s="263"/>
      <c r="C702" s="263"/>
      <c r="D702" s="263"/>
      <c r="E702" s="263"/>
      <c r="F702" s="263"/>
      <c r="G702" s="263"/>
      <c r="H702" s="263"/>
      <c r="I702" s="105"/>
      <c r="J702" s="106"/>
      <c r="K702" s="129"/>
    </row>
    <row r="703" spans="1:11" x14ac:dyDescent="0.35">
      <c r="A703" s="128"/>
      <c r="B703" s="263"/>
      <c r="C703" s="263"/>
      <c r="D703" s="263"/>
      <c r="E703" s="263"/>
      <c r="F703" s="263"/>
      <c r="G703" s="263"/>
      <c r="H703" s="263"/>
      <c r="I703" s="105"/>
      <c r="J703" s="106"/>
      <c r="K703" s="129"/>
    </row>
    <row r="704" spans="1:11" x14ac:dyDescent="0.35">
      <c r="A704" s="128"/>
      <c r="B704" s="263"/>
      <c r="C704" s="263"/>
      <c r="D704" s="263"/>
      <c r="E704" s="263"/>
      <c r="F704" s="263"/>
      <c r="G704" s="263"/>
      <c r="H704" s="263"/>
      <c r="I704" s="105"/>
      <c r="J704" s="106"/>
      <c r="K704" s="129"/>
    </row>
    <row r="705" spans="1:11" x14ac:dyDescent="0.35">
      <c r="A705" s="128"/>
      <c r="B705" s="263"/>
      <c r="C705" s="263"/>
      <c r="D705" s="263"/>
      <c r="E705" s="263"/>
      <c r="F705" s="263"/>
      <c r="G705" s="263"/>
      <c r="H705" s="263"/>
      <c r="I705" s="105"/>
      <c r="J705" s="106"/>
      <c r="K705" s="129"/>
    </row>
    <row r="706" spans="1:11" x14ac:dyDescent="0.35">
      <c r="A706" s="128"/>
      <c r="B706" s="263"/>
      <c r="C706" s="263"/>
      <c r="D706" s="263"/>
      <c r="E706" s="263"/>
      <c r="F706" s="263"/>
      <c r="G706" s="263"/>
      <c r="H706" s="263"/>
      <c r="I706" s="105"/>
      <c r="J706" s="106"/>
      <c r="K706" s="129"/>
    </row>
    <row r="707" spans="1:11" x14ac:dyDescent="0.35">
      <c r="A707" s="293" t="s">
        <v>656</v>
      </c>
      <c r="B707" s="294"/>
      <c r="C707" s="294"/>
      <c r="D707" s="294"/>
      <c r="E707" s="294"/>
      <c r="F707" s="294"/>
      <c r="G707" s="294"/>
      <c r="H707" s="294"/>
      <c r="I707" s="294"/>
      <c r="J707" s="295"/>
      <c r="K707" s="150">
        <f>SUM(K699:K706)</f>
        <v>0</v>
      </c>
    </row>
    <row r="708" spans="1:11" ht="15.5" customHeight="1" thickBot="1" x14ac:dyDescent="0.4">
      <c r="A708" s="264" t="s">
        <v>653</v>
      </c>
      <c r="B708" s="265"/>
      <c r="C708" s="265"/>
      <c r="D708" s="265"/>
      <c r="E708" s="265"/>
      <c r="F708" s="265"/>
      <c r="G708" s="265"/>
      <c r="H708" s="265"/>
      <c r="I708" s="265"/>
      <c r="J708" s="265"/>
      <c r="K708" s="266"/>
    </row>
    <row r="709" spans="1:11" ht="16" thickBot="1" x14ac:dyDescent="0.4">
      <c r="A709" s="130"/>
      <c r="B709" s="20"/>
      <c r="C709" s="20"/>
      <c r="D709" s="20"/>
      <c r="E709" s="20"/>
      <c r="F709" s="20"/>
      <c r="G709" s="20"/>
      <c r="H709" s="20"/>
      <c r="I709" s="20"/>
      <c r="J709" s="20"/>
      <c r="K709" s="131"/>
    </row>
    <row r="710" spans="1:11" ht="23.5" customHeight="1" thickBot="1" x14ac:dyDescent="0.4">
      <c r="A710" s="275" t="s">
        <v>635</v>
      </c>
      <c r="B710" s="191"/>
      <c r="C710" s="191"/>
      <c r="D710" s="191"/>
      <c r="E710" s="191"/>
      <c r="F710" s="191"/>
      <c r="G710" s="191"/>
      <c r="H710" s="191"/>
      <c r="I710" s="191"/>
      <c r="J710" s="191"/>
      <c r="K710" s="192"/>
    </row>
    <row r="711" spans="1:11" ht="16" customHeight="1" thickBot="1" x14ac:dyDescent="0.4">
      <c r="A711" s="252" t="s">
        <v>636</v>
      </c>
      <c r="B711" s="253"/>
      <c r="C711" s="253"/>
      <c r="D711" s="253"/>
      <c r="E711" s="253"/>
      <c r="F711" s="256" t="s">
        <v>637</v>
      </c>
      <c r="G711" s="256"/>
      <c r="H711" s="257" t="s">
        <v>638</v>
      </c>
      <c r="I711" s="257"/>
      <c r="J711" s="257"/>
      <c r="K711" s="258"/>
    </row>
    <row r="712" spans="1:11" ht="33" customHeight="1" thickBot="1" x14ac:dyDescent="0.4">
      <c r="A712" s="254"/>
      <c r="B712" s="255"/>
      <c r="C712" s="255"/>
      <c r="D712" s="255"/>
      <c r="E712" s="255"/>
      <c r="F712" s="259" t="s">
        <v>657</v>
      </c>
      <c r="G712" s="260"/>
      <c r="H712" s="261" t="s">
        <v>639</v>
      </c>
      <c r="I712" s="261"/>
      <c r="J712" s="261" t="s">
        <v>640</v>
      </c>
      <c r="K712" s="262"/>
    </row>
    <row r="713" spans="1:11" ht="41" customHeight="1" thickBot="1" x14ac:dyDescent="0.4">
      <c r="A713" s="217" t="s">
        <v>707</v>
      </c>
      <c r="B713" s="218"/>
      <c r="C713" s="218"/>
      <c r="D713" s="218"/>
      <c r="E713" s="218"/>
      <c r="F713" s="219">
        <f>K595</f>
        <v>0</v>
      </c>
      <c r="G713" s="219"/>
      <c r="H713" s="220">
        <v>0</v>
      </c>
      <c r="I713" s="220"/>
      <c r="J713" s="220">
        <v>0</v>
      </c>
      <c r="K713" s="221"/>
    </row>
    <row r="714" spans="1:11" ht="46.5" customHeight="1" thickBot="1" x14ac:dyDescent="0.4">
      <c r="A714" s="217" t="s">
        <v>884</v>
      </c>
      <c r="B714" s="218"/>
      <c r="C714" s="218"/>
      <c r="D714" s="218"/>
      <c r="E714" s="218"/>
      <c r="F714" s="219">
        <f>K609</f>
        <v>0</v>
      </c>
      <c r="G714" s="219"/>
      <c r="H714" s="220">
        <v>0</v>
      </c>
      <c r="I714" s="220"/>
      <c r="J714" s="220">
        <v>0</v>
      </c>
      <c r="K714" s="221"/>
    </row>
    <row r="715" spans="1:11" ht="34" customHeight="1" thickBot="1" x14ac:dyDescent="0.4">
      <c r="A715" s="217" t="s">
        <v>708</v>
      </c>
      <c r="B715" s="218"/>
      <c r="C715" s="218"/>
      <c r="D715" s="218"/>
      <c r="E715" s="218"/>
      <c r="F715" s="219">
        <f>K623</f>
        <v>0</v>
      </c>
      <c r="G715" s="219"/>
      <c r="H715" s="220">
        <v>0</v>
      </c>
      <c r="I715" s="220"/>
      <c r="J715" s="220">
        <v>0</v>
      </c>
      <c r="K715" s="221"/>
    </row>
    <row r="716" spans="1:11" ht="34.5" customHeight="1" thickBot="1" x14ac:dyDescent="0.4">
      <c r="A716" s="217" t="s">
        <v>710</v>
      </c>
      <c r="B716" s="218"/>
      <c r="C716" s="218"/>
      <c r="D716" s="218"/>
      <c r="E716" s="218"/>
      <c r="F716" s="219">
        <f>K637</f>
        <v>0</v>
      </c>
      <c r="G716" s="219"/>
      <c r="H716" s="220">
        <v>0</v>
      </c>
      <c r="I716" s="220"/>
      <c r="J716" s="220">
        <v>0</v>
      </c>
      <c r="K716" s="221"/>
    </row>
    <row r="717" spans="1:11" ht="31" customHeight="1" thickBot="1" x14ac:dyDescent="0.4">
      <c r="A717" s="217" t="s">
        <v>711</v>
      </c>
      <c r="B717" s="218"/>
      <c r="C717" s="218"/>
      <c r="D717" s="218"/>
      <c r="E717" s="218"/>
      <c r="F717" s="219">
        <f>K651</f>
        <v>0</v>
      </c>
      <c r="G717" s="219"/>
      <c r="H717" s="220">
        <v>0</v>
      </c>
      <c r="I717" s="220"/>
      <c r="J717" s="220">
        <v>0</v>
      </c>
      <c r="K717" s="221"/>
    </row>
    <row r="718" spans="1:11" ht="33" customHeight="1" thickBot="1" x14ac:dyDescent="0.4">
      <c r="A718" s="217" t="s">
        <v>712</v>
      </c>
      <c r="B718" s="218"/>
      <c r="C718" s="218"/>
      <c r="D718" s="218"/>
      <c r="E718" s="218"/>
      <c r="F718" s="219">
        <f>K665</f>
        <v>0</v>
      </c>
      <c r="G718" s="219"/>
      <c r="H718" s="220">
        <v>0</v>
      </c>
      <c r="I718" s="220"/>
      <c r="J718" s="220">
        <v>0</v>
      </c>
      <c r="K718" s="221"/>
    </row>
    <row r="719" spans="1:11" ht="36" customHeight="1" thickBot="1" x14ac:dyDescent="0.4">
      <c r="A719" s="217" t="s">
        <v>713</v>
      </c>
      <c r="B719" s="218"/>
      <c r="C719" s="218"/>
      <c r="D719" s="218"/>
      <c r="E719" s="218"/>
      <c r="F719" s="219">
        <f>K679</f>
        <v>0</v>
      </c>
      <c r="G719" s="219"/>
      <c r="H719" s="220">
        <v>0</v>
      </c>
      <c r="I719" s="220"/>
      <c r="J719" s="220">
        <v>0</v>
      </c>
      <c r="K719" s="221"/>
    </row>
    <row r="720" spans="1:11" ht="33" customHeight="1" thickBot="1" x14ac:dyDescent="0.4">
      <c r="A720" s="217" t="s">
        <v>714</v>
      </c>
      <c r="B720" s="218"/>
      <c r="C720" s="218"/>
      <c r="D720" s="218"/>
      <c r="E720" s="218"/>
      <c r="F720" s="219">
        <f>K693</f>
        <v>0</v>
      </c>
      <c r="G720" s="219"/>
      <c r="H720" s="220">
        <v>0</v>
      </c>
      <c r="I720" s="220"/>
      <c r="J720" s="220">
        <v>0</v>
      </c>
      <c r="K720" s="221"/>
    </row>
    <row r="721" spans="1:11" ht="45" customHeight="1" thickBot="1" x14ac:dyDescent="0.4">
      <c r="A721" s="217" t="s">
        <v>715</v>
      </c>
      <c r="B721" s="218"/>
      <c r="C721" s="218"/>
      <c r="D721" s="218"/>
      <c r="E721" s="218"/>
      <c r="F721" s="219">
        <f>K707</f>
        <v>0</v>
      </c>
      <c r="G721" s="219"/>
      <c r="H721" s="220">
        <v>0</v>
      </c>
      <c r="I721" s="220"/>
      <c r="J721" s="220">
        <v>0</v>
      </c>
      <c r="K721" s="221"/>
    </row>
    <row r="722" spans="1:11" ht="16" thickBot="1" x14ac:dyDescent="0.4">
      <c r="A722" s="222" t="s">
        <v>656</v>
      </c>
      <c r="B722" s="223"/>
      <c r="C722" s="223"/>
      <c r="D722" s="223"/>
      <c r="E722" s="223"/>
      <c r="F722" s="224">
        <f>SUM(F713:G721)</f>
        <v>0</v>
      </c>
      <c r="G722" s="225"/>
      <c r="H722" s="226">
        <f>SUM(H713:I721)</f>
        <v>0</v>
      </c>
      <c r="I722" s="227"/>
      <c r="J722" s="226">
        <f>SUM(J713:K721)</f>
        <v>0</v>
      </c>
      <c r="K722" s="228"/>
    </row>
    <row r="723" spans="1:11" ht="16" thickBot="1" x14ac:dyDescent="0.4">
      <c r="A723" s="132"/>
      <c r="B723" s="44"/>
      <c r="C723" s="44"/>
      <c r="D723" s="44"/>
      <c r="E723" s="44"/>
      <c r="F723" s="45"/>
      <c r="G723" s="45"/>
      <c r="H723" s="45"/>
      <c r="I723" s="45"/>
      <c r="J723" s="45"/>
      <c r="K723" s="133"/>
    </row>
    <row r="724" spans="1:11" ht="18.5" customHeight="1" thickBot="1" x14ac:dyDescent="0.4">
      <c r="A724" s="229" t="s">
        <v>659</v>
      </c>
      <c r="B724" s="230"/>
      <c r="C724" s="230"/>
      <c r="D724" s="230"/>
      <c r="E724" s="230"/>
      <c r="F724" s="230"/>
      <c r="G724" s="230"/>
      <c r="H724" s="230"/>
      <c r="I724" s="230"/>
      <c r="J724" s="230"/>
      <c r="K724" s="231"/>
    </row>
    <row r="725" spans="1:11" ht="16" customHeight="1" thickBot="1" x14ac:dyDescent="0.4">
      <c r="A725" s="232"/>
      <c r="B725" s="233"/>
      <c r="C725" s="234" t="s">
        <v>676</v>
      </c>
      <c r="D725" s="235"/>
      <c r="E725" s="236" t="s">
        <v>641</v>
      </c>
      <c r="F725" s="237"/>
      <c r="G725" s="236" t="s">
        <v>662</v>
      </c>
      <c r="H725" s="237"/>
      <c r="I725" s="236" t="s">
        <v>642</v>
      </c>
      <c r="J725" s="237"/>
      <c r="K725" s="134"/>
    </row>
    <row r="726" spans="1:11" ht="16" customHeight="1" thickBot="1" x14ac:dyDescent="0.4">
      <c r="A726" s="238" t="s">
        <v>660</v>
      </c>
      <c r="B726" s="239"/>
      <c r="C726" s="242" t="s">
        <v>643</v>
      </c>
      <c r="D726" s="243"/>
      <c r="E726" s="244">
        <f>IFERROR(SUM(G726:J726),"NIE DOTYCZY")</f>
        <v>0</v>
      </c>
      <c r="F726" s="245"/>
      <c r="G726" s="244">
        <v>0</v>
      </c>
      <c r="H726" s="245"/>
      <c r="I726" s="244">
        <v>0</v>
      </c>
      <c r="J726" s="245"/>
      <c r="K726" s="134"/>
    </row>
    <row r="727" spans="1:11" ht="30.5" customHeight="1" thickBot="1" x14ac:dyDescent="0.4">
      <c r="A727" s="240"/>
      <c r="B727" s="241"/>
      <c r="C727" s="242" t="s">
        <v>644</v>
      </c>
      <c r="D727" s="243"/>
      <c r="E727" s="246">
        <v>1</v>
      </c>
      <c r="F727" s="247"/>
      <c r="G727" s="198" t="str">
        <f>IFERROR(G726/E726,"")</f>
        <v/>
      </c>
      <c r="H727" s="199"/>
      <c r="I727" s="198" t="str">
        <f>IFERROR(I726/E726,"")</f>
        <v/>
      </c>
      <c r="J727" s="199"/>
      <c r="K727" s="134"/>
    </row>
    <row r="728" spans="1:11" ht="16" customHeight="1" thickBot="1" x14ac:dyDescent="0.4">
      <c r="A728" s="238" t="s">
        <v>661</v>
      </c>
      <c r="B728" s="239"/>
      <c r="C728" s="242" t="s">
        <v>643</v>
      </c>
      <c r="D728" s="243"/>
      <c r="E728" s="248">
        <f>SUM(G728:J728)</f>
        <v>0</v>
      </c>
      <c r="F728" s="249"/>
      <c r="G728" s="250">
        <f>H722</f>
        <v>0</v>
      </c>
      <c r="H728" s="251"/>
      <c r="I728" s="250">
        <f>J722</f>
        <v>0</v>
      </c>
      <c r="J728" s="251"/>
      <c r="K728" s="134"/>
    </row>
    <row r="729" spans="1:11" ht="31.5" customHeight="1" thickBot="1" x14ac:dyDescent="0.4">
      <c r="A729" s="240"/>
      <c r="B729" s="241"/>
      <c r="C729" s="242" t="s">
        <v>644</v>
      </c>
      <c r="D729" s="243"/>
      <c r="E729" s="246">
        <v>1</v>
      </c>
      <c r="F729" s="247"/>
      <c r="G729" s="198" t="str">
        <f>IFERROR(G728/E728,"")</f>
        <v/>
      </c>
      <c r="H729" s="199"/>
      <c r="I729" s="198" t="str">
        <f>IFERROR(I728/E728,"")</f>
        <v/>
      </c>
      <c r="J729" s="199"/>
      <c r="K729" s="134"/>
    </row>
    <row r="730" spans="1:11" ht="16" thickBot="1" x14ac:dyDescent="0.4">
      <c r="A730" s="200"/>
      <c r="B730" s="201"/>
      <c r="C730" s="201"/>
      <c r="D730" s="201"/>
      <c r="E730" s="201"/>
      <c r="F730" s="201"/>
      <c r="G730" s="201"/>
      <c r="H730" s="201"/>
      <c r="I730" s="201"/>
      <c r="J730" s="201"/>
      <c r="K730" s="202"/>
    </row>
    <row r="731" spans="1:11" ht="23.5" customHeight="1" thickBot="1" x14ac:dyDescent="0.4">
      <c r="A731" s="203" t="str">
        <f>IF(G729&lt;=80%,A732,"SPRAWDŹ")</f>
        <v>SPRAWDŹ</v>
      </c>
      <c r="B731" s="204"/>
      <c r="C731" s="204"/>
      <c r="D731" s="43"/>
      <c r="E731" s="43"/>
      <c r="F731" s="43"/>
      <c r="G731" s="43"/>
      <c r="H731" s="43"/>
      <c r="I731" s="43"/>
      <c r="J731" s="43"/>
      <c r="K731" s="135"/>
    </row>
    <row r="732" spans="1:11" ht="22" customHeight="1" thickBot="1" x14ac:dyDescent="0.4">
      <c r="A732" s="205" t="str">
        <f>IF(G728&lt;=G726,"WYLICZENIA OK","SPRAWDŹ")</f>
        <v>WYLICZENIA OK</v>
      </c>
      <c r="B732" s="206"/>
      <c r="C732" s="206"/>
      <c r="D732" s="206"/>
      <c r="E732" s="206"/>
      <c r="F732" s="206"/>
      <c r="G732" s="206"/>
      <c r="H732" s="206"/>
      <c r="I732" s="206"/>
      <c r="J732" s="206"/>
      <c r="K732" s="207"/>
    </row>
    <row r="733" spans="1:11" ht="26.5" customHeight="1" thickBot="1" x14ac:dyDescent="0.4">
      <c r="A733" s="208" t="s">
        <v>645</v>
      </c>
      <c r="B733" s="209"/>
      <c r="C733" s="209"/>
      <c r="D733" s="209"/>
      <c r="E733" s="209"/>
      <c r="F733" s="209"/>
      <c r="G733" s="209"/>
      <c r="H733" s="209"/>
      <c r="I733" s="209"/>
      <c r="J733" s="209"/>
      <c r="K733" s="210"/>
    </row>
    <row r="734" spans="1:11" ht="48" customHeight="1" x14ac:dyDescent="0.35">
      <c r="A734" s="136" t="s">
        <v>634</v>
      </c>
      <c r="B734" s="211" t="s">
        <v>700</v>
      </c>
      <c r="C734" s="212"/>
      <c r="D734" s="213"/>
      <c r="E734" s="214" t="s">
        <v>699</v>
      </c>
      <c r="F734" s="215"/>
      <c r="G734" s="216" t="s">
        <v>646</v>
      </c>
      <c r="H734" s="215"/>
      <c r="I734" s="211" t="s">
        <v>695</v>
      </c>
      <c r="J734" s="213"/>
      <c r="K734" s="137" t="s">
        <v>678</v>
      </c>
    </row>
    <row r="735" spans="1:11" x14ac:dyDescent="0.35">
      <c r="A735" s="138"/>
      <c r="B735" s="151"/>
      <c r="C735" s="152"/>
      <c r="D735" s="153"/>
      <c r="E735" s="151"/>
      <c r="F735" s="153"/>
      <c r="G735" s="176"/>
      <c r="H735" s="177"/>
      <c r="I735" s="178"/>
      <c r="J735" s="179"/>
      <c r="K735" s="139"/>
    </row>
    <row r="736" spans="1:11" x14ac:dyDescent="0.35">
      <c r="A736" s="138"/>
      <c r="B736" s="151"/>
      <c r="C736" s="152"/>
      <c r="D736" s="153"/>
      <c r="E736" s="151"/>
      <c r="F736" s="153"/>
      <c r="G736" s="176"/>
      <c r="H736" s="177"/>
      <c r="I736" s="178"/>
      <c r="J736" s="179"/>
      <c r="K736" s="139"/>
    </row>
    <row r="737" spans="1:11" x14ac:dyDescent="0.35">
      <c r="A737" s="138"/>
      <c r="B737" s="151"/>
      <c r="C737" s="152"/>
      <c r="D737" s="153"/>
      <c r="E737" s="151"/>
      <c r="F737" s="153"/>
      <c r="G737" s="176"/>
      <c r="H737" s="177"/>
      <c r="I737" s="178"/>
      <c r="J737" s="179"/>
      <c r="K737" s="139"/>
    </row>
    <row r="738" spans="1:11" x14ac:dyDescent="0.35">
      <c r="A738" s="138"/>
      <c r="B738" s="151"/>
      <c r="C738" s="152"/>
      <c r="D738" s="153"/>
      <c r="E738" s="151"/>
      <c r="F738" s="153"/>
      <c r="G738" s="176"/>
      <c r="H738" s="177"/>
      <c r="I738" s="178"/>
      <c r="J738" s="179"/>
      <c r="K738" s="139"/>
    </row>
    <row r="739" spans="1:11" x14ac:dyDescent="0.35">
      <c r="A739" s="138"/>
      <c r="B739" s="151"/>
      <c r="C739" s="152"/>
      <c r="D739" s="153"/>
      <c r="E739" s="151"/>
      <c r="F739" s="153"/>
      <c r="G739" s="176"/>
      <c r="H739" s="177"/>
      <c r="I739" s="178"/>
      <c r="J739" s="179"/>
      <c r="K739" s="139"/>
    </row>
    <row r="740" spans="1:11" x14ac:dyDescent="0.35">
      <c r="A740" s="138"/>
      <c r="B740" s="151"/>
      <c r="C740" s="152"/>
      <c r="D740" s="153"/>
      <c r="E740" s="151"/>
      <c r="F740" s="153"/>
      <c r="G740" s="176"/>
      <c r="H740" s="177"/>
      <c r="I740" s="178"/>
      <c r="J740" s="179"/>
      <c r="K740" s="139"/>
    </row>
    <row r="741" spans="1:11" x14ac:dyDescent="0.35">
      <c r="A741" s="138"/>
      <c r="B741" s="151"/>
      <c r="C741" s="152"/>
      <c r="D741" s="153"/>
      <c r="E741" s="151"/>
      <c r="F741" s="153"/>
      <c r="G741" s="176"/>
      <c r="H741" s="177"/>
      <c r="I741" s="178"/>
      <c r="J741" s="179"/>
      <c r="K741" s="139"/>
    </row>
    <row r="742" spans="1:11" x14ac:dyDescent="0.35">
      <c r="A742" s="138"/>
      <c r="B742" s="151"/>
      <c r="C742" s="152"/>
      <c r="D742" s="153"/>
      <c r="E742" s="151"/>
      <c r="F742" s="153"/>
      <c r="G742" s="176"/>
      <c r="H742" s="177"/>
      <c r="I742" s="178"/>
      <c r="J742" s="179"/>
      <c r="K742" s="139"/>
    </row>
    <row r="743" spans="1:11" x14ac:dyDescent="0.35">
      <c r="A743" s="138"/>
      <c r="B743" s="151"/>
      <c r="C743" s="152"/>
      <c r="D743" s="153"/>
      <c r="E743" s="151"/>
      <c r="F743" s="153"/>
      <c r="G743" s="176"/>
      <c r="H743" s="177"/>
      <c r="I743" s="178"/>
      <c r="J743" s="179"/>
      <c r="K743" s="139"/>
    </row>
    <row r="744" spans="1:11" x14ac:dyDescent="0.35">
      <c r="A744" s="138"/>
      <c r="B744" s="151"/>
      <c r="C744" s="152"/>
      <c r="D744" s="153"/>
      <c r="E744" s="151"/>
      <c r="F744" s="153"/>
      <c r="G744" s="176"/>
      <c r="H744" s="177"/>
      <c r="I744" s="178"/>
      <c r="J744" s="179"/>
      <c r="K744" s="139"/>
    </row>
    <row r="745" spans="1:11" ht="15.5" customHeight="1" x14ac:dyDescent="0.35">
      <c r="A745" s="180" t="s">
        <v>653</v>
      </c>
      <c r="B745" s="181"/>
      <c r="C745" s="181"/>
      <c r="D745" s="181"/>
      <c r="E745" s="181"/>
      <c r="F745" s="181"/>
      <c r="G745" s="181"/>
      <c r="H745" s="181"/>
      <c r="I745" s="181"/>
      <c r="J745" s="181"/>
      <c r="K745" s="182"/>
    </row>
    <row r="746" spans="1:11" ht="15.5" customHeight="1" thickBot="1" x14ac:dyDescent="0.4">
      <c r="A746" s="305" t="str">
        <f>IF(I746&gt;=F722,"WYDATKI ROZLICZONE","NALEŻY WYKAZAĆ DOWODY WYDATKOWANIA ŚRODKÓW NA KWOTĘ STANOWIĄCĄ CAŁKOWITY KOSZT ZADANIA")</f>
        <v>WYDATKI ROZLICZONE</v>
      </c>
      <c r="B746" s="306"/>
      <c r="C746" s="306"/>
      <c r="D746" s="306"/>
      <c r="E746" s="306"/>
      <c r="F746" s="306"/>
      <c r="G746" s="300" t="s">
        <v>677</v>
      </c>
      <c r="H746" s="301"/>
      <c r="I746" s="187">
        <f>SUM(I735:J744)</f>
        <v>0</v>
      </c>
      <c r="J746" s="188"/>
      <c r="K746" s="140"/>
    </row>
    <row r="747" spans="1:11" s="26" customFormat="1" ht="26.5" hidden="1" customHeight="1" x14ac:dyDescent="0.35">
      <c r="A747" s="275" t="s">
        <v>647</v>
      </c>
      <c r="B747" s="191"/>
      <c r="C747" s="191"/>
      <c r="D747" s="191"/>
      <c r="E747" s="191"/>
      <c r="F747" s="191"/>
      <c r="G747" s="191"/>
      <c r="H747" s="191"/>
      <c r="I747" s="191"/>
      <c r="J747" s="191"/>
      <c r="K747" s="192"/>
    </row>
    <row r="748" spans="1:11" ht="25.5" hidden="1" customHeight="1" x14ac:dyDescent="0.35">
      <c r="A748" s="193" t="s">
        <v>744</v>
      </c>
      <c r="B748" s="194"/>
      <c r="C748" s="194"/>
      <c r="D748" s="194"/>
      <c r="E748" s="194"/>
      <c r="F748" s="194"/>
      <c r="G748" s="194"/>
      <c r="H748" s="194"/>
      <c r="I748" s="195"/>
      <c r="J748" s="196"/>
      <c r="K748" s="197"/>
    </row>
    <row r="749" spans="1:11" ht="26.5" hidden="1" customHeight="1" x14ac:dyDescent="0.35">
      <c r="A749" s="193" t="s">
        <v>745</v>
      </c>
      <c r="B749" s="194"/>
      <c r="C749" s="194"/>
      <c r="D749" s="194"/>
      <c r="E749" s="194"/>
      <c r="F749" s="194"/>
      <c r="G749" s="194"/>
      <c r="H749" s="194"/>
      <c r="I749" s="162"/>
      <c r="J749" s="162"/>
      <c r="K749" s="163"/>
    </row>
    <row r="750" spans="1:11" ht="25" hidden="1" customHeight="1" thickBot="1" x14ac:dyDescent="0.4">
      <c r="A750" s="160" t="s">
        <v>874</v>
      </c>
      <c r="B750" s="161"/>
      <c r="C750" s="161"/>
      <c r="D750" s="161"/>
      <c r="E750" s="161"/>
      <c r="F750" s="161"/>
      <c r="G750" s="161"/>
      <c r="H750" s="161"/>
      <c r="I750" s="162"/>
      <c r="J750" s="162"/>
      <c r="K750" s="163"/>
    </row>
    <row r="751" spans="1:11" ht="15.5" hidden="1" customHeight="1" x14ac:dyDescent="0.35">
      <c r="A751" s="164" t="s">
        <v>692</v>
      </c>
      <c r="B751" s="165"/>
      <c r="C751" s="165"/>
      <c r="D751" s="165"/>
      <c r="E751" s="165"/>
      <c r="F751" s="165"/>
      <c r="G751" s="165"/>
      <c r="H751" s="165"/>
      <c r="I751" s="165"/>
      <c r="J751" s="165"/>
      <c r="K751" s="166"/>
    </row>
    <row r="752" spans="1:11" ht="48" hidden="1" customHeight="1" x14ac:dyDescent="0.35">
      <c r="A752" s="167"/>
      <c r="B752" s="168"/>
      <c r="C752" s="168"/>
      <c r="D752" s="168"/>
      <c r="E752" s="168"/>
      <c r="F752" s="168"/>
      <c r="G752" s="168"/>
      <c r="H752" s="168"/>
      <c r="I752" s="168"/>
      <c r="J752" s="168"/>
      <c r="K752" s="169"/>
    </row>
    <row r="753" spans="1:11" ht="15.5" hidden="1" customHeight="1" x14ac:dyDescent="0.35">
      <c r="A753" s="170" t="s">
        <v>701</v>
      </c>
      <c r="B753" s="171"/>
      <c r="C753" s="171"/>
      <c r="D753" s="171"/>
      <c r="E753" s="171"/>
      <c r="F753" s="171"/>
      <c r="G753" s="171"/>
      <c r="H753" s="171"/>
      <c r="I753" s="171"/>
      <c r="J753" s="171"/>
      <c r="K753" s="172"/>
    </row>
    <row r="754" spans="1:11" ht="49" hidden="1" customHeight="1" thickBot="1" x14ac:dyDescent="0.4">
      <c r="A754" s="173"/>
      <c r="B754" s="174"/>
      <c r="C754" s="174"/>
      <c r="D754" s="174"/>
      <c r="E754" s="174"/>
      <c r="F754" s="174"/>
      <c r="G754" s="174"/>
      <c r="H754" s="174"/>
      <c r="I754" s="174"/>
      <c r="J754" s="174"/>
      <c r="K754" s="175"/>
    </row>
    <row r="755" spans="1:11" ht="40" customHeight="1" thickTop="1" thickBot="1" x14ac:dyDescent="0.4">
      <c r="A755" s="403" t="s">
        <v>716</v>
      </c>
      <c r="B755" s="404"/>
      <c r="C755" s="404"/>
      <c r="D755" s="404"/>
      <c r="E755" s="404"/>
      <c r="F755" s="404"/>
      <c r="G755" s="404"/>
      <c r="H755" s="404"/>
      <c r="I755" s="404"/>
      <c r="J755" s="404"/>
      <c r="K755" s="405"/>
    </row>
    <row r="756" spans="1:11" ht="16" customHeight="1" thickBot="1" x14ac:dyDescent="0.4">
      <c r="A756" s="330" t="s">
        <v>632</v>
      </c>
      <c r="B756" s="331"/>
      <c r="C756" s="331"/>
      <c r="D756" s="331"/>
      <c r="E756" s="332"/>
      <c r="F756" s="316"/>
      <c r="G756" s="317"/>
      <c r="H756" s="317"/>
      <c r="I756" s="317"/>
      <c r="J756" s="317"/>
      <c r="K756" s="318"/>
    </row>
    <row r="757" spans="1:11" ht="34.5" customHeight="1" thickBot="1" x14ac:dyDescent="0.4">
      <c r="A757" s="200" t="s">
        <v>633</v>
      </c>
      <c r="B757" s="201"/>
      <c r="C757" s="201"/>
      <c r="D757" s="201"/>
      <c r="E757" s="333"/>
      <c r="F757" s="319"/>
      <c r="G757" s="320"/>
      <c r="H757" s="320"/>
      <c r="I757" s="320"/>
      <c r="J757" s="320"/>
      <c r="K757" s="321"/>
    </row>
    <row r="758" spans="1:11" ht="9" customHeight="1" x14ac:dyDescent="0.35">
      <c r="A758" s="334"/>
      <c r="B758" s="335"/>
      <c r="C758" s="335"/>
      <c r="D758" s="108"/>
      <c r="E758" s="108"/>
      <c r="F758" s="108"/>
      <c r="G758" s="108"/>
      <c r="H758" s="148"/>
      <c r="I758" s="418"/>
      <c r="J758" s="419"/>
      <c r="K758" s="420"/>
    </row>
    <row r="759" spans="1:11" ht="11" customHeight="1" x14ac:dyDescent="0.35">
      <c r="A759" s="363" t="s">
        <v>663</v>
      </c>
      <c r="B759" s="364"/>
      <c r="C759" s="364"/>
      <c r="D759" s="364"/>
      <c r="E759" s="364"/>
      <c r="F759" s="364"/>
      <c r="G759" s="364"/>
      <c r="H759" s="364"/>
      <c r="I759" s="421"/>
      <c r="J759" s="422"/>
      <c r="K759" s="423"/>
    </row>
    <row r="760" spans="1:11" ht="9.5" customHeight="1" thickBot="1" x14ac:dyDescent="0.4">
      <c r="A760" s="336"/>
      <c r="B760" s="337"/>
      <c r="C760" s="337"/>
      <c r="D760" s="109"/>
      <c r="E760" s="109"/>
      <c r="F760" s="109"/>
      <c r="G760" s="109"/>
      <c r="H760" s="109"/>
      <c r="I760" s="424"/>
      <c r="J760" s="425"/>
      <c r="K760" s="426"/>
    </row>
    <row r="761" spans="1:11" ht="31.5" customHeight="1" thickBot="1" x14ac:dyDescent="0.4">
      <c r="A761" s="121" t="s">
        <v>705</v>
      </c>
      <c r="B761" s="33"/>
      <c r="C761" s="33"/>
      <c r="D761" s="33"/>
      <c r="E761" s="33"/>
      <c r="F761" s="149"/>
      <c r="G761" s="323"/>
      <c r="H761" s="323"/>
      <c r="I761" s="323"/>
      <c r="J761" s="323"/>
      <c r="K761" s="324"/>
    </row>
    <row r="762" spans="1:11" ht="27.5" customHeight="1" thickBot="1" x14ac:dyDescent="0.4">
      <c r="A762" s="281" t="s">
        <v>704</v>
      </c>
      <c r="B762" s="282"/>
      <c r="C762" s="282"/>
      <c r="D762" s="282"/>
      <c r="E762" s="282"/>
      <c r="F762" s="282"/>
      <c r="G762" s="282"/>
      <c r="H762" s="282"/>
      <c r="I762" s="283"/>
      <c r="J762" s="284"/>
      <c r="K762" s="285"/>
    </row>
    <row r="763" spans="1:11" ht="16" thickBot="1" x14ac:dyDescent="0.4">
      <c r="A763" s="122"/>
      <c r="B763" s="118"/>
      <c r="C763" s="118"/>
      <c r="D763" s="118"/>
      <c r="E763" s="118"/>
      <c r="F763" s="118"/>
      <c r="G763" s="118"/>
      <c r="H763" s="118"/>
      <c r="I763" s="118"/>
      <c r="J763" s="118"/>
      <c r="K763" s="123"/>
    </row>
    <row r="764" spans="1:11" ht="26.5" customHeight="1" thickBot="1" x14ac:dyDescent="0.4">
      <c r="A764" s="286" t="s">
        <v>706</v>
      </c>
      <c r="B764" s="287"/>
      <c r="C764" s="287"/>
      <c r="D764" s="287"/>
      <c r="E764" s="287"/>
      <c r="F764" s="287"/>
      <c r="G764" s="287"/>
      <c r="H764" s="287"/>
      <c r="I764" s="287"/>
      <c r="J764" s="287"/>
      <c r="K764" s="288"/>
    </row>
    <row r="765" spans="1:11" ht="5.5" customHeight="1" thickBot="1" x14ac:dyDescent="0.4">
      <c r="A765" s="124"/>
      <c r="B765" s="41"/>
      <c r="C765" s="41"/>
      <c r="D765" s="41"/>
      <c r="E765" s="41"/>
      <c r="F765" s="41"/>
      <c r="G765" s="41"/>
      <c r="H765" s="41"/>
      <c r="I765" s="41"/>
      <c r="J765" s="41"/>
      <c r="K765" s="125"/>
    </row>
    <row r="766" spans="1:11" ht="26.5" customHeight="1" thickBot="1" x14ac:dyDescent="0.4">
      <c r="A766" s="276" t="s">
        <v>707</v>
      </c>
      <c r="B766" s="277"/>
      <c r="C766" s="277"/>
      <c r="D766" s="277"/>
      <c r="E766" s="277"/>
      <c r="F766" s="277"/>
      <c r="G766" s="42" t="e">
        <f>VLOOKUP(F756,Arkusz4!B$2:O$55,6,0)</f>
        <v>#N/A</v>
      </c>
      <c r="H766" s="269" t="str">
        <f>IFERROR(IF(G766="T","OBJĘTE UMOWĄ","NIE DOTYCZY"),"")</f>
        <v/>
      </c>
      <c r="I766" s="269"/>
      <c r="J766" s="269"/>
      <c r="K766" s="270"/>
    </row>
    <row r="767" spans="1:11" ht="15.5" customHeight="1" x14ac:dyDescent="0.35">
      <c r="A767" s="278" t="s">
        <v>654</v>
      </c>
      <c r="B767" s="279"/>
      <c r="C767" s="279"/>
      <c r="D767" s="279"/>
      <c r="E767" s="279"/>
      <c r="F767" s="279"/>
      <c r="G767" s="279"/>
      <c r="H767" s="279"/>
      <c r="I767" s="279"/>
      <c r="J767" s="279"/>
      <c r="K767" s="280"/>
    </row>
    <row r="768" spans="1:11" ht="31" x14ac:dyDescent="0.35">
      <c r="A768" s="126" t="s">
        <v>649</v>
      </c>
      <c r="B768" s="274" t="s">
        <v>650</v>
      </c>
      <c r="C768" s="274"/>
      <c r="D768" s="274"/>
      <c r="E768" s="274"/>
      <c r="F768" s="274"/>
      <c r="G768" s="274"/>
      <c r="H768" s="274"/>
      <c r="I768" s="107" t="s">
        <v>651</v>
      </c>
      <c r="J768" s="107" t="s">
        <v>652</v>
      </c>
      <c r="K768" s="127" t="s">
        <v>658</v>
      </c>
    </row>
    <row r="769" spans="1:11" x14ac:dyDescent="0.35">
      <c r="A769" s="128"/>
      <c r="B769" s="289"/>
      <c r="C769" s="289"/>
      <c r="D769" s="289"/>
      <c r="E769" s="289"/>
      <c r="F769" s="289"/>
      <c r="G769" s="289"/>
      <c r="H769" s="289"/>
      <c r="I769" s="105"/>
      <c r="J769" s="106"/>
      <c r="K769" s="129"/>
    </row>
    <row r="770" spans="1:11" x14ac:dyDescent="0.35">
      <c r="A770" s="128"/>
      <c r="B770" s="289"/>
      <c r="C770" s="289"/>
      <c r="D770" s="289"/>
      <c r="E770" s="289"/>
      <c r="F770" s="289"/>
      <c r="G770" s="289"/>
      <c r="H770" s="289"/>
      <c r="I770" s="105"/>
      <c r="J770" s="106"/>
      <c r="K770" s="129"/>
    </row>
    <row r="771" spans="1:11" x14ac:dyDescent="0.35">
      <c r="A771" s="128"/>
      <c r="B771" s="289"/>
      <c r="C771" s="289"/>
      <c r="D771" s="289"/>
      <c r="E771" s="289"/>
      <c r="F771" s="289"/>
      <c r="G771" s="289"/>
      <c r="H771" s="289"/>
      <c r="I771" s="105"/>
      <c r="J771" s="106"/>
      <c r="K771" s="129"/>
    </row>
    <row r="772" spans="1:11" x14ac:dyDescent="0.35">
      <c r="A772" s="128"/>
      <c r="B772" s="289"/>
      <c r="C772" s="289"/>
      <c r="D772" s="289"/>
      <c r="E772" s="289"/>
      <c r="F772" s="289"/>
      <c r="G772" s="289"/>
      <c r="H772" s="289"/>
      <c r="I772" s="105"/>
      <c r="J772" s="106"/>
      <c r="K772" s="129"/>
    </row>
    <row r="773" spans="1:11" x14ac:dyDescent="0.35">
      <c r="A773" s="128"/>
      <c r="B773" s="289"/>
      <c r="C773" s="289"/>
      <c r="D773" s="289"/>
      <c r="E773" s="289"/>
      <c r="F773" s="289"/>
      <c r="G773" s="289"/>
      <c r="H773" s="289"/>
      <c r="I773" s="105"/>
      <c r="J773" s="106"/>
      <c r="K773" s="129"/>
    </row>
    <row r="774" spans="1:11" x14ac:dyDescent="0.35">
      <c r="A774" s="128"/>
      <c r="B774" s="289"/>
      <c r="C774" s="289"/>
      <c r="D774" s="289"/>
      <c r="E774" s="289"/>
      <c r="F774" s="289"/>
      <c r="G774" s="289"/>
      <c r="H774" s="289"/>
      <c r="I774" s="105"/>
      <c r="J774" s="106"/>
      <c r="K774" s="129"/>
    </row>
    <row r="775" spans="1:11" x14ac:dyDescent="0.35">
      <c r="A775" s="128"/>
      <c r="B775" s="289"/>
      <c r="C775" s="289"/>
      <c r="D775" s="289"/>
      <c r="E775" s="289"/>
      <c r="F775" s="289"/>
      <c r="G775" s="289"/>
      <c r="H775" s="289"/>
      <c r="I775" s="105"/>
      <c r="J775" s="106"/>
      <c r="K775" s="129"/>
    </row>
    <row r="776" spans="1:11" x14ac:dyDescent="0.35">
      <c r="A776" s="128"/>
      <c r="B776" s="289"/>
      <c r="C776" s="289"/>
      <c r="D776" s="289"/>
      <c r="E776" s="289"/>
      <c r="F776" s="289"/>
      <c r="G776" s="289"/>
      <c r="H776" s="289"/>
      <c r="I776" s="105"/>
      <c r="J776" s="106"/>
      <c r="K776" s="129"/>
    </row>
    <row r="777" spans="1:11" x14ac:dyDescent="0.35">
      <c r="A777" s="293" t="s">
        <v>656</v>
      </c>
      <c r="B777" s="294"/>
      <c r="C777" s="294"/>
      <c r="D777" s="294"/>
      <c r="E777" s="294"/>
      <c r="F777" s="294"/>
      <c r="G777" s="294"/>
      <c r="H777" s="294"/>
      <c r="I777" s="294"/>
      <c r="J777" s="295"/>
      <c r="K777" s="150">
        <f>SUM(K769:K776)</f>
        <v>0</v>
      </c>
    </row>
    <row r="778" spans="1:11" ht="15.5" customHeight="1" thickBot="1" x14ac:dyDescent="0.4">
      <c r="A778" s="264" t="s">
        <v>653</v>
      </c>
      <c r="B778" s="265"/>
      <c r="C778" s="265"/>
      <c r="D778" s="265"/>
      <c r="E778" s="265"/>
      <c r="F778" s="265"/>
      <c r="G778" s="265"/>
      <c r="H778" s="265"/>
      <c r="I778" s="265"/>
      <c r="J778" s="265"/>
      <c r="K778" s="266"/>
    </row>
    <row r="779" spans="1:11" ht="16" thickBot="1" x14ac:dyDescent="0.4">
      <c r="A779" s="130"/>
      <c r="B779" s="20"/>
      <c r="C779" s="20"/>
      <c r="D779" s="20"/>
      <c r="E779" s="20"/>
      <c r="F779" s="20"/>
      <c r="G779" s="20"/>
      <c r="H779" s="20"/>
      <c r="I779" s="20"/>
      <c r="J779" s="20"/>
      <c r="K779" s="131"/>
    </row>
    <row r="780" spans="1:11" ht="32" customHeight="1" thickBot="1" x14ac:dyDescent="0.4">
      <c r="A780" s="276" t="s">
        <v>709</v>
      </c>
      <c r="B780" s="290"/>
      <c r="C780" s="290"/>
      <c r="D780" s="290"/>
      <c r="E780" s="290"/>
      <c r="F780" s="290"/>
      <c r="G780" s="42" t="e">
        <f>VLOOKUP(F756,Arkusz4!B$2:O$55,7,0)</f>
        <v>#N/A</v>
      </c>
      <c r="H780" s="269" t="str">
        <f>IFERROR(IF(G780="T","OBJĘTE UMOWĄ","NIE DOTYCZY"),"")</f>
        <v/>
      </c>
      <c r="I780" s="269"/>
      <c r="J780" s="269"/>
      <c r="K780" s="270"/>
    </row>
    <row r="781" spans="1:11" ht="15.5" customHeight="1" x14ac:dyDescent="0.35">
      <c r="A781" s="278" t="s">
        <v>648</v>
      </c>
      <c r="B781" s="279"/>
      <c r="C781" s="279"/>
      <c r="D781" s="279"/>
      <c r="E781" s="279"/>
      <c r="F781" s="279"/>
      <c r="G781" s="279"/>
      <c r="H781" s="279"/>
      <c r="I781" s="279"/>
      <c r="J781" s="279"/>
      <c r="K781" s="280"/>
    </row>
    <row r="782" spans="1:11" ht="31" x14ac:dyDescent="0.35">
      <c r="A782" s="126" t="s">
        <v>649</v>
      </c>
      <c r="B782" s="274" t="s">
        <v>650</v>
      </c>
      <c r="C782" s="274"/>
      <c r="D782" s="274"/>
      <c r="E782" s="274"/>
      <c r="F782" s="274"/>
      <c r="G782" s="274"/>
      <c r="H782" s="274"/>
      <c r="I782" s="107" t="s">
        <v>651</v>
      </c>
      <c r="J782" s="107" t="s">
        <v>652</v>
      </c>
      <c r="K782" s="127" t="s">
        <v>658</v>
      </c>
    </row>
    <row r="783" spans="1:11" x14ac:dyDescent="0.35">
      <c r="A783" s="128"/>
      <c r="B783" s="263"/>
      <c r="C783" s="263"/>
      <c r="D783" s="263"/>
      <c r="E783" s="263"/>
      <c r="F783" s="263"/>
      <c r="G783" s="263"/>
      <c r="H783" s="263"/>
      <c r="I783" s="105"/>
      <c r="J783" s="106"/>
      <c r="K783" s="129"/>
    </row>
    <row r="784" spans="1:11" x14ac:dyDescent="0.35">
      <c r="A784" s="128"/>
      <c r="B784" s="263"/>
      <c r="C784" s="263"/>
      <c r="D784" s="263"/>
      <c r="E784" s="263"/>
      <c r="F784" s="263"/>
      <c r="G784" s="263"/>
      <c r="H784" s="263"/>
      <c r="I784" s="105"/>
      <c r="J784" s="106"/>
      <c r="K784" s="129"/>
    </row>
    <row r="785" spans="1:11" x14ac:dyDescent="0.35">
      <c r="A785" s="128"/>
      <c r="B785" s="263"/>
      <c r="C785" s="263"/>
      <c r="D785" s="263"/>
      <c r="E785" s="263"/>
      <c r="F785" s="263"/>
      <c r="G785" s="263"/>
      <c r="H785" s="263"/>
      <c r="I785" s="105"/>
      <c r="J785" s="106"/>
      <c r="K785" s="129"/>
    </row>
    <row r="786" spans="1:11" x14ac:dyDescent="0.35">
      <c r="A786" s="128"/>
      <c r="B786" s="263"/>
      <c r="C786" s="263"/>
      <c r="D786" s="263"/>
      <c r="E786" s="263"/>
      <c r="F786" s="263"/>
      <c r="G786" s="263"/>
      <c r="H786" s="263"/>
      <c r="I786" s="105"/>
      <c r="J786" s="106"/>
      <c r="K786" s="129"/>
    </row>
    <row r="787" spans="1:11" x14ac:dyDescent="0.35">
      <c r="A787" s="128"/>
      <c r="B787" s="263"/>
      <c r="C787" s="263"/>
      <c r="D787" s="263"/>
      <c r="E787" s="263"/>
      <c r="F787" s="263"/>
      <c r="G787" s="263"/>
      <c r="H787" s="263"/>
      <c r="I787" s="105"/>
      <c r="J787" s="106"/>
      <c r="K787" s="129"/>
    </row>
    <row r="788" spans="1:11" x14ac:dyDescent="0.35">
      <c r="A788" s="128"/>
      <c r="B788" s="263"/>
      <c r="C788" s="263"/>
      <c r="D788" s="263"/>
      <c r="E788" s="263"/>
      <c r="F788" s="263"/>
      <c r="G788" s="263"/>
      <c r="H788" s="263"/>
      <c r="I788" s="105"/>
      <c r="J788" s="106"/>
      <c r="K788" s="129"/>
    </row>
    <row r="789" spans="1:11" x14ac:dyDescent="0.35">
      <c r="A789" s="128"/>
      <c r="B789" s="263"/>
      <c r="C789" s="263"/>
      <c r="D789" s="263"/>
      <c r="E789" s="263"/>
      <c r="F789" s="263"/>
      <c r="G789" s="263"/>
      <c r="H789" s="263"/>
      <c r="I789" s="105"/>
      <c r="J789" s="106"/>
      <c r="K789" s="129"/>
    </row>
    <row r="790" spans="1:11" x14ac:dyDescent="0.35">
      <c r="A790" s="128"/>
      <c r="B790" s="263"/>
      <c r="C790" s="263"/>
      <c r="D790" s="263"/>
      <c r="E790" s="263"/>
      <c r="F790" s="263"/>
      <c r="G790" s="263"/>
      <c r="H790" s="263"/>
      <c r="I790" s="105"/>
      <c r="J790" s="106"/>
      <c r="K790" s="129"/>
    </row>
    <row r="791" spans="1:11" x14ac:dyDescent="0.35">
      <c r="A791" s="293" t="s">
        <v>656</v>
      </c>
      <c r="B791" s="294"/>
      <c r="C791" s="294"/>
      <c r="D791" s="294"/>
      <c r="E791" s="294"/>
      <c r="F791" s="294"/>
      <c r="G791" s="294"/>
      <c r="H791" s="294"/>
      <c r="I791" s="294"/>
      <c r="J791" s="295"/>
      <c r="K791" s="150">
        <f>SUM(K783:K790)</f>
        <v>0</v>
      </c>
    </row>
    <row r="792" spans="1:11" ht="15.5" customHeight="1" thickBot="1" x14ac:dyDescent="0.4">
      <c r="A792" s="264" t="s">
        <v>653</v>
      </c>
      <c r="B792" s="265"/>
      <c r="C792" s="265"/>
      <c r="D792" s="265"/>
      <c r="E792" s="265"/>
      <c r="F792" s="265"/>
      <c r="G792" s="265"/>
      <c r="H792" s="265"/>
      <c r="I792" s="265"/>
      <c r="J792" s="265"/>
      <c r="K792" s="266"/>
    </row>
    <row r="793" spans="1:11" ht="16" thickBot="1" x14ac:dyDescent="0.4">
      <c r="A793" s="130"/>
      <c r="B793" s="20"/>
      <c r="C793" s="20"/>
      <c r="D793" s="20"/>
      <c r="E793" s="20"/>
      <c r="F793" s="20"/>
      <c r="G793" s="20"/>
      <c r="H793" s="20"/>
      <c r="I793" s="20"/>
      <c r="J793" s="20"/>
      <c r="K793" s="131"/>
    </row>
    <row r="794" spans="1:11" ht="25.5" customHeight="1" thickBot="1" x14ac:dyDescent="0.4">
      <c r="A794" s="267" t="s">
        <v>708</v>
      </c>
      <c r="B794" s="268"/>
      <c r="C794" s="268"/>
      <c r="D794" s="268"/>
      <c r="E794" s="268"/>
      <c r="F794" s="268"/>
      <c r="G794" s="42" t="e">
        <f>VLOOKUP(F756,Arkusz4!B$2:O$55,8,0)</f>
        <v>#N/A</v>
      </c>
      <c r="H794" s="269" t="str">
        <f>IFERROR(IF(G794="T","OBJĘTE UMOWĄ","NIE DOTYCZY"),"")</f>
        <v/>
      </c>
      <c r="I794" s="269"/>
      <c r="J794" s="269"/>
      <c r="K794" s="270"/>
    </row>
    <row r="795" spans="1:11" ht="15.5" customHeight="1" x14ac:dyDescent="0.35">
      <c r="A795" s="271" t="s">
        <v>648</v>
      </c>
      <c r="B795" s="272"/>
      <c r="C795" s="272"/>
      <c r="D795" s="272"/>
      <c r="E795" s="272"/>
      <c r="F795" s="272"/>
      <c r="G795" s="272"/>
      <c r="H795" s="272"/>
      <c r="I795" s="272"/>
      <c r="J795" s="272"/>
      <c r="K795" s="273"/>
    </row>
    <row r="796" spans="1:11" ht="31" x14ac:dyDescent="0.35">
      <c r="A796" s="126" t="s">
        <v>649</v>
      </c>
      <c r="B796" s="274" t="s">
        <v>650</v>
      </c>
      <c r="C796" s="274"/>
      <c r="D796" s="274"/>
      <c r="E796" s="274"/>
      <c r="F796" s="274"/>
      <c r="G796" s="274"/>
      <c r="H796" s="274"/>
      <c r="I796" s="107" t="s">
        <v>651</v>
      </c>
      <c r="J796" s="107" t="s">
        <v>652</v>
      </c>
      <c r="K796" s="127" t="s">
        <v>658</v>
      </c>
    </row>
    <row r="797" spans="1:11" x14ac:dyDescent="0.35">
      <c r="A797" s="128"/>
      <c r="B797" s="263"/>
      <c r="C797" s="263"/>
      <c r="D797" s="263"/>
      <c r="E797" s="263"/>
      <c r="F797" s="263"/>
      <c r="G797" s="263"/>
      <c r="H797" s="263"/>
      <c r="I797" s="105"/>
      <c r="J797" s="106"/>
      <c r="K797" s="129"/>
    </row>
    <row r="798" spans="1:11" x14ac:dyDescent="0.35">
      <c r="A798" s="128"/>
      <c r="B798" s="263"/>
      <c r="C798" s="263"/>
      <c r="D798" s="263"/>
      <c r="E798" s="263"/>
      <c r="F798" s="263"/>
      <c r="G798" s="263"/>
      <c r="H798" s="263"/>
      <c r="I798" s="105"/>
      <c r="J798" s="106"/>
      <c r="K798" s="129"/>
    </row>
    <row r="799" spans="1:11" x14ac:dyDescent="0.35">
      <c r="A799" s="128"/>
      <c r="B799" s="263"/>
      <c r="C799" s="263"/>
      <c r="D799" s="263"/>
      <c r="E799" s="263"/>
      <c r="F799" s="263"/>
      <c r="G799" s="263"/>
      <c r="H799" s="263"/>
      <c r="I799" s="105"/>
      <c r="J799" s="106"/>
      <c r="K799" s="129"/>
    </row>
    <row r="800" spans="1:11" x14ac:dyDescent="0.35">
      <c r="A800" s="128"/>
      <c r="B800" s="263"/>
      <c r="C800" s="263"/>
      <c r="D800" s="263"/>
      <c r="E800" s="263"/>
      <c r="F800" s="263"/>
      <c r="G800" s="263"/>
      <c r="H800" s="263"/>
      <c r="I800" s="105"/>
      <c r="J800" s="106"/>
      <c r="K800" s="129"/>
    </row>
    <row r="801" spans="1:11" x14ac:dyDescent="0.35">
      <c r="A801" s="128"/>
      <c r="B801" s="263"/>
      <c r="C801" s="263"/>
      <c r="D801" s="263"/>
      <c r="E801" s="263"/>
      <c r="F801" s="263"/>
      <c r="G801" s="263"/>
      <c r="H801" s="263"/>
      <c r="I801" s="105"/>
      <c r="J801" s="106"/>
      <c r="K801" s="129"/>
    </row>
    <row r="802" spans="1:11" x14ac:dyDescent="0.35">
      <c r="A802" s="128"/>
      <c r="B802" s="263"/>
      <c r="C802" s="263"/>
      <c r="D802" s="263"/>
      <c r="E802" s="263"/>
      <c r="F802" s="263"/>
      <c r="G802" s="263"/>
      <c r="H802" s="263"/>
      <c r="I802" s="105"/>
      <c r="J802" s="106"/>
      <c r="K802" s="129"/>
    </row>
    <row r="803" spans="1:11" x14ac:dyDescent="0.35">
      <c r="A803" s="128"/>
      <c r="B803" s="263"/>
      <c r="C803" s="263"/>
      <c r="D803" s="263"/>
      <c r="E803" s="263"/>
      <c r="F803" s="263"/>
      <c r="G803" s="263"/>
      <c r="H803" s="263"/>
      <c r="I803" s="105"/>
      <c r="J803" s="106"/>
      <c r="K803" s="129"/>
    </row>
    <row r="804" spans="1:11" x14ac:dyDescent="0.35">
      <c r="A804" s="128"/>
      <c r="B804" s="263"/>
      <c r="C804" s="263"/>
      <c r="D804" s="263"/>
      <c r="E804" s="263"/>
      <c r="F804" s="263"/>
      <c r="G804" s="263"/>
      <c r="H804" s="263"/>
      <c r="I804" s="105"/>
      <c r="J804" s="106"/>
      <c r="K804" s="129"/>
    </row>
    <row r="805" spans="1:11" x14ac:dyDescent="0.35">
      <c r="A805" s="293" t="s">
        <v>656</v>
      </c>
      <c r="B805" s="294"/>
      <c r="C805" s="294"/>
      <c r="D805" s="294"/>
      <c r="E805" s="294"/>
      <c r="F805" s="294"/>
      <c r="G805" s="294"/>
      <c r="H805" s="294"/>
      <c r="I805" s="294"/>
      <c r="J805" s="295"/>
      <c r="K805" s="150">
        <f>SUM(K797:K804)</f>
        <v>0</v>
      </c>
    </row>
    <row r="806" spans="1:11" ht="15.5" customHeight="1" thickBot="1" x14ac:dyDescent="0.4">
      <c r="A806" s="264" t="s">
        <v>653</v>
      </c>
      <c r="B806" s="265"/>
      <c r="C806" s="265"/>
      <c r="D806" s="265"/>
      <c r="E806" s="265"/>
      <c r="F806" s="265"/>
      <c r="G806" s="265"/>
      <c r="H806" s="265"/>
      <c r="I806" s="265"/>
      <c r="J806" s="265"/>
      <c r="K806" s="266"/>
    </row>
    <row r="807" spans="1:11" ht="16" thickBot="1" x14ac:dyDescent="0.4">
      <c r="A807" s="130"/>
      <c r="B807" s="20"/>
      <c r="C807" s="20"/>
      <c r="D807" s="20"/>
      <c r="E807" s="20"/>
      <c r="F807" s="20"/>
      <c r="G807" s="20"/>
      <c r="H807" s="20"/>
      <c r="I807" s="20"/>
      <c r="J807" s="20"/>
      <c r="K807" s="131"/>
    </row>
    <row r="808" spans="1:11" ht="35.5" customHeight="1" thickBot="1" x14ac:dyDescent="0.4">
      <c r="A808" s="267" t="s">
        <v>710</v>
      </c>
      <c r="B808" s="268"/>
      <c r="C808" s="268"/>
      <c r="D808" s="268"/>
      <c r="E808" s="268"/>
      <c r="F808" s="268"/>
      <c r="G808" s="42" t="e">
        <f>VLOOKUP(F756,Arkusz4!B$2:O$55,9,0)</f>
        <v>#N/A</v>
      </c>
      <c r="H808" s="269" t="str">
        <f>IFERROR(IF(G808="T","OBJĘTE UMOWĄ","NIE DOTYCZY"),"")</f>
        <v/>
      </c>
      <c r="I808" s="269"/>
      <c r="J808" s="269"/>
      <c r="K808" s="270"/>
    </row>
    <row r="809" spans="1:11" ht="15.5" customHeight="1" x14ac:dyDescent="0.35">
      <c r="A809" s="271" t="s">
        <v>648</v>
      </c>
      <c r="B809" s="272"/>
      <c r="C809" s="272"/>
      <c r="D809" s="272"/>
      <c r="E809" s="272"/>
      <c r="F809" s="272"/>
      <c r="G809" s="272"/>
      <c r="H809" s="272"/>
      <c r="I809" s="272"/>
      <c r="J809" s="272"/>
      <c r="K809" s="273"/>
    </row>
    <row r="810" spans="1:11" ht="31" x14ac:dyDescent="0.35">
      <c r="A810" s="126" t="s">
        <v>649</v>
      </c>
      <c r="B810" s="274" t="s">
        <v>650</v>
      </c>
      <c r="C810" s="274"/>
      <c r="D810" s="274"/>
      <c r="E810" s="274"/>
      <c r="F810" s="274"/>
      <c r="G810" s="274"/>
      <c r="H810" s="274"/>
      <c r="I810" s="107" t="s">
        <v>651</v>
      </c>
      <c r="J810" s="107" t="s">
        <v>652</v>
      </c>
      <c r="K810" s="127" t="s">
        <v>658</v>
      </c>
    </row>
    <row r="811" spans="1:11" x14ac:dyDescent="0.35">
      <c r="A811" s="128"/>
      <c r="B811" s="263"/>
      <c r="C811" s="263"/>
      <c r="D811" s="263"/>
      <c r="E811" s="263"/>
      <c r="F811" s="263"/>
      <c r="G811" s="263"/>
      <c r="H811" s="263"/>
      <c r="I811" s="105"/>
      <c r="J811" s="106"/>
      <c r="K811" s="129"/>
    </row>
    <row r="812" spans="1:11" x14ac:dyDescent="0.35">
      <c r="A812" s="128"/>
      <c r="B812" s="263"/>
      <c r="C812" s="263"/>
      <c r="D812" s="263"/>
      <c r="E812" s="263"/>
      <c r="F812" s="263"/>
      <c r="G812" s="263"/>
      <c r="H812" s="263"/>
      <c r="I812" s="105"/>
      <c r="J812" s="106"/>
      <c r="K812" s="129"/>
    </row>
    <row r="813" spans="1:11" x14ac:dyDescent="0.35">
      <c r="A813" s="128"/>
      <c r="B813" s="263"/>
      <c r="C813" s="263"/>
      <c r="D813" s="263"/>
      <c r="E813" s="263"/>
      <c r="F813" s="263"/>
      <c r="G813" s="263"/>
      <c r="H813" s="263"/>
      <c r="I813" s="105"/>
      <c r="J813" s="106"/>
      <c r="K813" s="129"/>
    </row>
    <row r="814" spans="1:11" x14ac:dyDescent="0.35">
      <c r="A814" s="128"/>
      <c r="B814" s="263"/>
      <c r="C814" s="263"/>
      <c r="D814" s="263"/>
      <c r="E814" s="263"/>
      <c r="F814" s="263"/>
      <c r="G814" s="263"/>
      <c r="H814" s="263"/>
      <c r="I814" s="105"/>
      <c r="J814" s="106"/>
      <c r="K814" s="129"/>
    </row>
    <row r="815" spans="1:11" x14ac:dyDescent="0.35">
      <c r="A815" s="128"/>
      <c r="B815" s="263"/>
      <c r="C815" s="263"/>
      <c r="D815" s="263"/>
      <c r="E815" s="263"/>
      <c r="F815" s="263"/>
      <c r="G815" s="263"/>
      <c r="H815" s="263"/>
      <c r="I815" s="105"/>
      <c r="J815" s="106"/>
      <c r="K815" s="129"/>
    </row>
    <row r="816" spans="1:11" x14ac:dyDescent="0.35">
      <c r="A816" s="128"/>
      <c r="B816" s="263"/>
      <c r="C816" s="263"/>
      <c r="D816" s="263"/>
      <c r="E816" s="263"/>
      <c r="F816" s="263"/>
      <c r="G816" s="263"/>
      <c r="H816" s="263"/>
      <c r="I816" s="105"/>
      <c r="J816" s="106"/>
      <c r="K816" s="129"/>
    </row>
    <row r="817" spans="1:11" x14ac:dyDescent="0.35">
      <c r="A817" s="128"/>
      <c r="B817" s="263"/>
      <c r="C817" s="263"/>
      <c r="D817" s="263"/>
      <c r="E817" s="263"/>
      <c r="F817" s="263"/>
      <c r="G817" s="263"/>
      <c r="H817" s="263"/>
      <c r="I817" s="105"/>
      <c r="J817" s="106"/>
      <c r="K817" s="129"/>
    </row>
    <row r="818" spans="1:11" x14ac:dyDescent="0.35">
      <c r="A818" s="128"/>
      <c r="B818" s="263"/>
      <c r="C818" s="263"/>
      <c r="D818" s="263"/>
      <c r="E818" s="263"/>
      <c r="F818" s="263"/>
      <c r="G818" s="263"/>
      <c r="H818" s="263"/>
      <c r="I818" s="105"/>
      <c r="J818" s="106"/>
      <c r="K818" s="129"/>
    </row>
    <row r="819" spans="1:11" x14ac:dyDescent="0.35">
      <c r="A819" s="293" t="s">
        <v>656</v>
      </c>
      <c r="B819" s="294"/>
      <c r="C819" s="294"/>
      <c r="D819" s="294"/>
      <c r="E819" s="294"/>
      <c r="F819" s="294"/>
      <c r="G819" s="294"/>
      <c r="H819" s="294"/>
      <c r="I819" s="294"/>
      <c r="J819" s="295"/>
      <c r="K819" s="150">
        <f>SUM(K811:K818)</f>
        <v>0</v>
      </c>
    </row>
    <row r="820" spans="1:11" ht="15.5" customHeight="1" thickBot="1" x14ac:dyDescent="0.4">
      <c r="A820" s="264" t="s">
        <v>653</v>
      </c>
      <c r="B820" s="265"/>
      <c r="C820" s="265"/>
      <c r="D820" s="265"/>
      <c r="E820" s="265"/>
      <c r="F820" s="265"/>
      <c r="G820" s="265"/>
      <c r="H820" s="265"/>
      <c r="I820" s="265"/>
      <c r="J820" s="265"/>
      <c r="K820" s="266"/>
    </row>
    <row r="821" spans="1:11" ht="16" thickBot="1" x14ac:dyDescent="0.4">
      <c r="A821" s="130"/>
      <c r="B821" s="20"/>
      <c r="C821" s="20"/>
      <c r="D821" s="20"/>
      <c r="E821" s="20"/>
      <c r="F821" s="20"/>
      <c r="G821" s="20"/>
      <c r="H821" s="20"/>
      <c r="I821" s="20"/>
      <c r="J821" s="20"/>
      <c r="K821" s="131"/>
    </row>
    <row r="822" spans="1:11" ht="28.5" customHeight="1" thickBot="1" x14ac:dyDescent="0.4">
      <c r="A822" s="267" t="s">
        <v>711</v>
      </c>
      <c r="B822" s="268"/>
      <c r="C822" s="268"/>
      <c r="D822" s="268"/>
      <c r="E822" s="268"/>
      <c r="F822" s="268"/>
      <c r="G822" s="42" t="e">
        <f>VLOOKUP(F756,Arkusz4!B$2:O$55,10,0)</f>
        <v>#N/A</v>
      </c>
      <c r="H822" s="269" t="str">
        <f>IFERROR(IF(G822="T","OBJĘTE UMOWĄ","NIE DOTYCZY"),"")</f>
        <v/>
      </c>
      <c r="I822" s="269"/>
      <c r="J822" s="269"/>
      <c r="K822" s="270"/>
    </row>
    <row r="823" spans="1:11" ht="15.5" customHeight="1" x14ac:dyDescent="0.35">
      <c r="A823" s="271" t="s">
        <v>648</v>
      </c>
      <c r="B823" s="272"/>
      <c r="C823" s="272"/>
      <c r="D823" s="272"/>
      <c r="E823" s="272"/>
      <c r="F823" s="272"/>
      <c r="G823" s="272"/>
      <c r="H823" s="272"/>
      <c r="I823" s="272"/>
      <c r="J823" s="272"/>
      <c r="K823" s="273"/>
    </row>
    <row r="824" spans="1:11" ht="31" x14ac:dyDescent="0.35">
      <c r="A824" s="126" t="s">
        <v>649</v>
      </c>
      <c r="B824" s="274" t="s">
        <v>650</v>
      </c>
      <c r="C824" s="274"/>
      <c r="D824" s="274"/>
      <c r="E824" s="274"/>
      <c r="F824" s="274"/>
      <c r="G824" s="274"/>
      <c r="H824" s="274"/>
      <c r="I824" s="107" t="s">
        <v>651</v>
      </c>
      <c r="J824" s="107" t="s">
        <v>652</v>
      </c>
      <c r="K824" s="127" t="s">
        <v>658</v>
      </c>
    </row>
    <row r="825" spans="1:11" x14ac:dyDescent="0.35">
      <c r="A825" s="128"/>
      <c r="B825" s="263"/>
      <c r="C825" s="263"/>
      <c r="D825" s="263"/>
      <c r="E825" s="263"/>
      <c r="F825" s="263"/>
      <c r="G825" s="263"/>
      <c r="H825" s="263"/>
      <c r="I825" s="105"/>
      <c r="J825" s="106"/>
      <c r="K825" s="129"/>
    </row>
    <row r="826" spans="1:11" x14ac:dyDescent="0.35">
      <c r="A826" s="128"/>
      <c r="B826" s="263"/>
      <c r="C826" s="263"/>
      <c r="D826" s="263"/>
      <c r="E826" s="263"/>
      <c r="F826" s="263"/>
      <c r="G826" s="263"/>
      <c r="H826" s="263"/>
      <c r="I826" s="105"/>
      <c r="J826" s="106"/>
      <c r="K826" s="129"/>
    </row>
    <row r="827" spans="1:11" x14ac:dyDescent="0.35">
      <c r="A827" s="128"/>
      <c r="B827" s="263"/>
      <c r="C827" s="263"/>
      <c r="D827" s="263"/>
      <c r="E827" s="263"/>
      <c r="F827" s="263"/>
      <c r="G827" s="263"/>
      <c r="H827" s="263"/>
      <c r="I827" s="105"/>
      <c r="J827" s="106"/>
      <c r="K827" s="129"/>
    </row>
    <row r="828" spans="1:11" x14ac:dyDescent="0.35">
      <c r="A828" s="128"/>
      <c r="B828" s="263"/>
      <c r="C828" s="263"/>
      <c r="D828" s="263"/>
      <c r="E828" s="263"/>
      <c r="F828" s="263"/>
      <c r="G828" s="263"/>
      <c r="H828" s="263"/>
      <c r="I828" s="105"/>
      <c r="J828" s="106"/>
      <c r="K828" s="129"/>
    </row>
    <row r="829" spans="1:11" x14ac:dyDescent="0.35">
      <c r="A829" s="128"/>
      <c r="B829" s="263"/>
      <c r="C829" s="263"/>
      <c r="D829" s="263"/>
      <c r="E829" s="263"/>
      <c r="F829" s="263"/>
      <c r="G829" s="263"/>
      <c r="H829" s="263"/>
      <c r="I829" s="105"/>
      <c r="J829" s="106"/>
      <c r="K829" s="129"/>
    </row>
    <row r="830" spans="1:11" x14ac:dyDescent="0.35">
      <c r="A830" s="128"/>
      <c r="B830" s="263"/>
      <c r="C830" s="263"/>
      <c r="D830" s="263"/>
      <c r="E830" s="263"/>
      <c r="F830" s="263"/>
      <c r="G830" s="263"/>
      <c r="H830" s="263"/>
      <c r="I830" s="105"/>
      <c r="J830" s="106"/>
      <c r="K830" s="129"/>
    </row>
    <row r="831" spans="1:11" x14ac:dyDescent="0.35">
      <c r="A831" s="128"/>
      <c r="B831" s="263"/>
      <c r="C831" s="263"/>
      <c r="D831" s="263"/>
      <c r="E831" s="263"/>
      <c r="F831" s="263"/>
      <c r="G831" s="263"/>
      <c r="H831" s="263"/>
      <c r="I831" s="105"/>
      <c r="J831" s="106"/>
      <c r="K831" s="129"/>
    </row>
    <row r="832" spans="1:11" x14ac:dyDescent="0.35">
      <c r="A832" s="128"/>
      <c r="B832" s="263"/>
      <c r="C832" s="263"/>
      <c r="D832" s="263"/>
      <c r="E832" s="263"/>
      <c r="F832" s="263"/>
      <c r="G832" s="263"/>
      <c r="H832" s="263"/>
      <c r="I832" s="105"/>
      <c r="J832" s="106"/>
      <c r="K832" s="129"/>
    </row>
    <row r="833" spans="1:11" x14ac:dyDescent="0.35">
      <c r="A833" s="293" t="s">
        <v>656</v>
      </c>
      <c r="B833" s="294"/>
      <c r="C833" s="294"/>
      <c r="D833" s="294"/>
      <c r="E833" s="294"/>
      <c r="F833" s="294"/>
      <c r="G833" s="294"/>
      <c r="H833" s="294"/>
      <c r="I833" s="294"/>
      <c r="J833" s="295"/>
      <c r="K833" s="150">
        <f>SUM(K825:K832)</f>
        <v>0</v>
      </c>
    </row>
    <row r="834" spans="1:11" ht="15.5" customHeight="1" thickBot="1" x14ac:dyDescent="0.4">
      <c r="A834" s="264" t="s">
        <v>653</v>
      </c>
      <c r="B834" s="265"/>
      <c r="C834" s="265"/>
      <c r="D834" s="265"/>
      <c r="E834" s="265"/>
      <c r="F834" s="265"/>
      <c r="G834" s="265"/>
      <c r="H834" s="265"/>
      <c r="I834" s="265"/>
      <c r="J834" s="265"/>
      <c r="K834" s="266"/>
    </row>
    <row r="835" spans="1:11" ht="16" thickBot="1" x14ac:dyDescent="0.4">
      <c r="A835" s="130"/>
      <c r="B835" s="20"/>
      <c r="C835" s="20"/>
      <c r="D835" s="20"/>
      <c r="E835" s="20"/>
      <c r="F835" s="20"/>
      <c r="G835" s="20"/>
      <c r="H835" s="20"/>
      <c r="I835" s="20"/>
      <c r="J835" s="20"/>
      <c r="K835" s="131"/>
    </row>
    <row r="836" spans="1:11" ht="27" customHeight="1" thickBot="1" x14ac:dyDescent="0.4">
      <c r="A836" s="267" t="s">
        <v>712</v>
      </c>
      <c r="B836" s="268"/>
      <c r="C836" s="268"/>
      <c r="D836" s="268"/>
      <c r="E836" s="268"/>
      <c r="F836" s="268"/>
      <c r="G836" s="42" t="e">
        <f>VLOOKUP(F756,Arkusz4!B$2:O$55,11,0)</f>
        <v>#N/A</v>
      </c>
      <c r="H836" s="269" t="str">
        <f>IFERROR(IF(G836="T","OBJĘTE UMOWĄ","NIE DOTYCZY"),"")</f>
        <v/>
      </c>
      <c r="I836" s="269"/>
      <c r="J836" s="269"/>
      <c r="K836" s="270"/>
    </row>
    <row r="837" spans="1:11" ht="15.5" customHeight="1" x14ac:dyDescent="0.35">
      <c r="A837" s="271" t="s">
        <v>648</v>
      </c>
      <c r="B837" s="272"/>
      <c r="C837" s="272"/>
      <c r="D837" s="272"/>
      <c r="E837" s="272"/>
      <c r="F837" s="272"/>
      <c r="G837" s="272"/>
      <c r="H837" s="272"/>
      <c r="I837" s="272"/>
      <c r="J837" s="272"/>
      <c r="K837" s="273"/>
    </row>
    <row r="838" spans="1:11" ht="31" x14ac:dyDescent="0.35">
      <c r="A838" s="126" t="s">
        <v>649</v>
      </c>
      <c r="B838" s="274" t="s">
        <v>650</v>
      </c>
      <c r="C838" s="274"/>
      <c r="D838" s="274"/>
      <c r="E838" s="274"/>
      <c r="F838" s="274"/>
      <c r="G838" s="274"/>
      <c r="H838" s="274"/>
      <c r="I838" s="107" t="s">
        <v>651</v>
      </c>
      <c r="J838" s="107" t="s">
        <v>652</v>
      </c>
      <c r="K838" s="127" t="s">
        <v>658</v>
      </c>
    </row>
    <row r="839" spans="1:11" x14ac:dyDescent="0.35">
      <c r="A839" s="128"/>
      <c r="B839" s="263"/>
      <c r="C839" s="263"/>
      <c r="D839" s="263"/>
      <c r="E839" s="263"/>
      <c r="F839" s="263"/>
      <c r="G839" s="263"/>
      <c r="H839" s="263"/>
      <c r="I839" s="105"/>
      <c r="J839" s="106"/>
      <c r="K839" s="129"/>
    </row>
    <row r="840" spans="1:11" x14ac:dyDescent="0.35">
      <c r="A840" s="128"/>
      <c r="B840" s="263"/>
      <c r="C840" s="263"/>
      <c r="D840" s="263"/>
      <c r="E840" s="263"/>
      <c r="F840" s="263"/>
      <c r="G840" s="263"/>
      <c r="H840" s="263"/>
      <c r="I840" s="105"/>
      <c r="J840" s="106"/>
      <c r="K840" s="129"/>
    </row>
    <row r="841" spans="1:11" x14ac:dyDescent="0.35">
      <c r="A841" s="128"/>
      <c r="B841" s="263"/>
      <c r="C841" s="263"/>
      <c r="D841" s="263"/>
      <c r="E841" s="263"/>
      <c r="F841" s="263"/>
      <c r="G841" s="263"/>
      <c r="H841" s="263"/>
      <c r="I841" s="105"/>
      <c r="J841" s="106"/>
      <c r="K841" s="129"/>
    </row>
    <row r="842" spans="1:11" x14ac:dyDescent="0.35">
      <c r="A842" s="128"/>
      <c r="B842" s="263"/>
      <c r="C842" s="263"/>
      <c r="D842" s="263"/>
      <c r="E842" s="263"/>
      <c r="F842" s="263"/>
      <c r="G842" s="263"/>
      <c r="H842" s="263"/>
      <c r="I842" s="105"/>
      <c r="J842" s="106"/>
      <c r="K842" s="129"/>
    </row>
    <row r="843" spans="1:11" x14ac:dyDescent="0.35">
      <c r="A843" s="128"/>
      <c r="B843" s="263"/>
      <c r="C843" s="263"/>
      <c r="D843" s="263"/>
      <c r="E843" s="263"/>
      <c r="F843" s="263"/>
      <c r="G843" s="263"/>
      <c r="H843" s="263"/>
      <c r="I843" s="105"/>
      <c r="J843" s="106"/>
      <c r="K843" s="129"/>
    </row>
    <row r="844" spans="1:11" x14ac:dyDescent="0.35">
      <c r="A844" s="128"/>
      <c r="B844" s="263"/>
      <c r="C844" s="263"/>
      <c r="D844" s="263"/>
      <c r="E844" s="263"/>
      <c r="F844" s="263"/>
      <c r="G844" s="263"/>
      <c r="H844" s="263"/>
      <c r="I844" s="105"/>
      <c r="J844" s="106"/>
      <c r="K844" s="129"/>
    </row>
    <row r="845" spans="1:11" x14ac:dyDescent="0.35">
      <c r="A845" s="128"/>
      <c r="B845" s="263"/>
      <c r="C845" s="263"/>
      <c r="D845" s="263"/>
      <c r="E845" s="263"/>
      <c r="F845" s="263"/>
      <c r="G845" s="263"/>
      <c r="H845" s="263"/>
      <c r="I845" s="105"/>
      <c r="J845" s="106"/>
      <c r="K845" s="129"/>
    </row>
    <row r="846" spans="1:11" x14ac:dyDescent="0.35">
      <c r="A846" s="128"/>
      <c r="B846" s="263"/>
      <c r="C846" s="263"/>
      <c r="D846" s="263"/>
      <c r="E846" s="263"/>
      <c r="F846" s="263"/>
      <c r="G846" s="263"/>
      <c r="H846" s="263"/>
      <c r="I846" s="105"/>
      <c r="J846" s="106"/>
      <c r="K846" s="129"/>
    </row>
    <row r="847" spans="1:11" x14ac:dyDescent="0.35">
      <c r="A847" s="293" t="s">
        <v>656</v>
      </c>
      <c r="B847" s="294"/>
      <c r="C847" s="294"/>
      <c r="D847" s="294"/>
      <c r="E847" s="294"/>
      <c r="F847" s="294"/>
      <c r="G847" s="294"/>
      <c r="H847" s="294"/>
      <c r="I847" s="294"/>
      <c r="J847" s="295"/>
      <c r="K847" s="150">
        <f>SUM(K839:K846)</f>
        <v>0</v>
      </c>
    </row>
    <row r="848" spans="1:11" ht="15.5" customHeight="1" thickBot="1" x14ac:dyDescent="0.4">
      <c r="A848" s="264" t="s">
        <v>653</v>
      </c>
      <c r="B848" s="265"/>
      <c r="C848" s="265"/>
      <c r="D848" s="265"/>
      <c r="E848" s="265"/>
      <c r="F848" s="265"/>
      <c r="G848" s="265"/>
      <c r="H848" s="265"/>
      <c r="I848" s="265"/>
      <c r="J848" s="265"/>
      <c r="K848" s="266"/>
    </row>
    <row r="849" spans="1:11" ht="16" thickBot="1" x14ac:dyDescent="0.4">
      <c r="A849" s="130"/>
      <c r="B849" s="20"/>
      <c r="C849" s="20"/>
      <c r="D849" s="20"/>
      <c r="E849" s="20"/>
      <c r="F849" s="20"/>
      <c r="G849" s="20"/>
      <c r="H849" s="20"/>
      <c r="I849" s="20"/>
      <c r="J849" s="20"/>
      <c r="K849" s="131"/>
    </row>
    <row r="850" spans="1:11" ht="30.5" customHeight="1" thickBot="1" x14ac:dyDescent="0.4">
      <c r="A850" s="276" t="s">
        <v>713</v>
      </c>
      <c r="B850" s="277"/>
      <c r="C850" s="277"/>
      <c r="D850" s="277"/>
      <c r="E850" s="277"/>
      <c r="F850" s="277"/>
      <c r="G850" s="42" t="e">
        <f>VLOOKUP(F756,Arkusz4!B$2:O$55,12,0)</f>
        <v>#N/A</v>
      </c>
      <c r="H850" s="269" t="str">
        <f>IFERROR(IF(G850="T","OBJĘTE UMOWĄ","NIE DOTYCZY"),"")</f>
        <v/>
      </c>
      <c r="I850" s="269"/>
      <c r="J850" s="269"/>
      <c r="K850" s="270"/>
    </row>
    <row r="851" spans="1:11" ht="15.5" customHeight="1" x14ac:dyDescent="0.35">
      <c r="A851" s="271" t="s">
        <v>648</v>
      </c>
      <c r="B851" s="272"/>
      <c r="C851" s="272"/>
      <c r="D851" s="272"/>
      <c r="E851" s="272"/>
      <c r="F851" s="272"/>
      <c r="G851" s="272"/>
      <c r="H851" s="272"/>
      <c r="I851" s="272"/>
      <c r="J851" s="272"/>
      <c r="K851" s="273"/>
    </row>
    <row r="852" spans="1:11" ht="31" x14ac:dyDescent="0.35">
      <c r="A852" s="126" t="s">
        <v>649</v>
      </c>
      <c r="B852" s="274" t="s">
        <v>650</v>
      </c>
      <c r="C852" s="274"/>
      <c r="D852" s="274"/>
      <c r="E852" s="274"/>
      <c r="F852" s="274"/>
      <c r="G852" s="274"/>
      <c r="H852" s="274"/>
      <c r="I852" s="107" t="s">
        <v>651</v>
      </c>
      <c r="J852" s="107" t="s">
        <v>652</v>
      </c>
      <c r="K852" s="127" t="s">
        <v>658</v>
      </c>
    </row>
    <row r="853" spans="1:11" x14ac:dyDescent="0.35">
      <c r="A853" s="128"/>
      <c r="B853" s="263"/>
      <c r="C853" s="263"/>
      <c r="D853" s="263"/>
      <c r="E853" s="263"/>
      <c r="F853" s="263"/>
      <c r="G853" s="263"/>
      <c r="H853" s="263"/>
      <c r="I853" s="105"/>
      <c r="J853" s="106"/>
      <c r="K853" s="129"/>
    </row>
    <row r="854" spans="1:11" x14ac:dyDescent="0.35">
      <c r="A854" s="128"/>
      <c r="B854" s="263"/>
      <c r="C854" s="263"/>
      <c r="D854" s="263"/>
      <c r="E854" s="263"/>
      <c r="F854" s="263"/>
      <c r="G854" s="263"/>
      <c r="H854" s="263"/>
      <c r="I854" s="105"/>
      <c r="J854" s="106"/>
      <c r="K854" s="129"/>
    </row>
    <row r="855" spans="1:11" x14ac:dyDescent="0.35">
      <c r="A855" s="128"/>
      <c r="B855" s="263"/>
      <c r="C855" s="263"/>
      <c r="D855" s="263"/>
      <c r="E855" s="263"/>
      <c r="F855" s="263"/>
      <c r="G855" s="263"/>
      <c r="H855" s="263"/>
      <c r="I855" s="105"/>
      <c r="J855" s="106"/>
      <c r="K855" s="129"/>
    </row>
    <row r="856" spans="1:11" x14ac:dyDescent="0.35">
      <c r="A856" s="128"/>
      <c r="B856" s="263"/>
      <c r="C856" s="263"/>
      <c r="D856" s="263"/>
      <c r="E856" s="263"/>
      <c r="F856" s="263"/>
      <c r="G856" s="263"/>
      <c r="H856" s="263"/>
      <c r="I856" s="105"/>
      <c r="J856" s="106"/>
      <c r="K856" s="129"/>
    </row>
    <row r="857" spans="1:11" x14ac:dyDescent="0.35">
      <c r="A857" s="128"/>
      <c r="B857" s="263"/>
      <c r="C857" s="263"/>
      <c r="D857" s="263"/>
      <c r="E857" s="263"/>
      <c r="F857" s="263"/>
      <c r="G857" s="263"/>
      <c r="H857" s="263"/>
      <c r="I857" s="105"/>
      <c r="J857" s="106"/>
      <c r="K857" s="129"/>
    </row>
    <row r="858" spans="1:11" x14ac:dyDescent="0.35">
      <c r="A858" s="128"/>
      <c r="B858" s="263"/>
      <c r="C858" s="263"/>
      <c r="D858" s="263"/>
      <c r="E858" s="263"/>
      <c r="F858" s="263"/>
      <c r="G858" s="263"/>
      <c r="H858" s="263"/>
      <c r="I858" s="105"/>
      <c r="J858" s="106"/>
      <c r="K858" s="129"/>
    </row>
    <row r="859" spans="1:11" x14ac:dyDescent="0.35">
      <c r="A859" s="128"/>
      <c r="B859" s="263"/>
      <c r="C859" s="263"/>
      <c r="D859" s="263"/>
      <c r="E859" s="263"/>
      <c r="F859" s="263"/>
      <c r="G859" s="263"/>
      <c r="H859" s="263"/>
      <c r="I859" s="105"/>
      <c r="J859" s="106"/>
      <c r="K859" s="129"/>
    </row>
    <row r="860" spans="1:11" x14ac:dyDescent="0.35">
      <c r="A860" s="128"/>
      <c r="B860" s="263"/>
      <c r="C860" s="263"/>
      <c r="D860" s="263"/>
      <c r="E860" s="263"/>
      <c r="F860" s="263"/>
      <c r="G860" s="263"/>
      <c r="H860" s="263"/>
      <c r="I860" s="105"/>
      <c r="J860" s="106"/>
      <c r="K860" s="129"/>
    </row>
    <row r="861" spans="1:11" x14ac:dyDescent="0.35">
      <c r="A861" s="293" t="s">
        <v>656</v>
      </c>
      <c r="B861" s="294"/>
      <c r="C861" s="294"/>
      <c r="D861" s="294"/>
      <c r="E861" s="294"/>
      <c r="F861" s="294"/>
      <c r="G861" s="294"/>
      <c r="H861" s="294"/>
      <c r="I861" s="294"/>
      <c r="J861" s="295"/>
      <c r="K861" s="150">
        <f>SUM(K853:K860)</f>
        <v>0</v>
      </c>
    </row>
    <row r="862" spans="1:11" ht="15.5" customHeight="1" thickBot="1" x14ac:dyDescent="0.4">
      <c r="A862" s="264" t="s">
        <v>653</v>
      </c>
      <c r="B862" s="265"/>
      <c r="C862" s="265"/>
      <c r="D862" s="265"/>
      <c r="E862" s="265"/>
      <c r="F862" s="265"/>
      <c r="G862" s="265"/>
      <c r="H862" s="265"/>
      <c r="I862" s="265"/>
      <c r="J862" s="265"/>
      <c r="K862" s="266"/>
    </row>
    <row r="863" spans="1:11" ht="16" thickBot="1" x14ac:dyDescent="0.4">
      <c r="A863" s="130"/>
      <c r="B863" s="20"/>
      <c r="C863" s="20"/>
      <c r="D863" s="20"/>
      <c r="E863" s="20"/>
      <c r="F863" s="20"/>
      <c r="G863" s="20"/>
      <c r="H863" s="20"/>
      <c r="I863" s="20"/>
      <c r="J863" s="20"/>
      <c r="K863" s="131"/>
    </row>
    <row r="864" spans="1:11" ht="28.5" customHeight="1" thickBot="1" x14ac:dyDescent="0.4">
      <c r="A864" s="267" t="s">
        <v>714</v>
      </c>
      <c r="B864" s="268"/>
      <c r="C864" s="268"/>
      <c r="D864" s="268"/>
      <c r="E864" s="268"/>
      <c r="F864" s="268"/>
      <c r="G864" s="42" t="e">
        <f>VLOOKUP(F756,Arkusz4!B$2:O$55,13,0)</f>
        <v>#N/A</v>
      </c>
      <c r="H864" s="269" t="str">
        <f>IFERROR(IF(G864="T","OBJĘTE UMOWĄ","NIE DOTYCZY"),"")</f>
        <v/>
      </c>
      <c r="I864" s="269"/>
      <c r="J864" s="269"/>
      <c r="K864" s="270"/>
    </row>
    <row r="865" spans="1:11" ht="15.5" customHeight="1" x14ac:dyDescent="0.35">
      <c r="A865" s="271" t="s">
        <v>648</v>
      </c>
      <c r="B865" s="272"/>
      <c r="C865" s="272"/>
      <c r="D865" s="272"/>
      <c r="E865" s="272"/>
      <c r="F865" s="272"/>
      <c r="G865" s="272"/>
      <c r="H865" s="272"/>
      <c r="I865" s="272"/>
      <c r="J865" s="272"/>
      <c r="K865" s="273"/>
    </row>
    <row r="866" spans="1:11" ht="31" x14ac:dyDescent="0.35">
      <c r="A866" s="126" t="s">
        <v>649</v>
      </c>
      <c r="B866" s="274" t="s">
        <v>650</v>
      </c>
      <c r="C866" s="274"/>
      <c r="D866" s="274"/>
      <c r="E866" s="274"/>
      <c r="F866" s="274"/>
      <c r="G866" s="274"/>
      <c r="H866" s="274"/>
      <c r="I866" s="107" t="s">
        <v>651</v>
      </c>
      <c r="J866" s="107" t="s">
        <v>652</v>
      </c>
      <c r="K866" s="127" t="s">
        <v>658</v>
      </c>
    </row>
    <row r="867" spans="1:11" x14ac:dyDescent="0.35">
      <c r="A867" s="128"/>
      <c r="B867" s="263"/>
      <c r="C867" s="263"/>
      <c r="D867" s="263"/>
      <c r="E867" s="263"/>
      <c r="F867" s="263"/>
      <c r="G867" s="263"/>
      <c r="H867" s="263"/>
      <c r="I867" s="105"/>
      <c r="J867" s="106"/>
      <c r="K867" s="129"/>
    </row>
    <row r="868" spans="1:11" x14ac:dyDescent="0.35">
      <c r="A868" s="128"/>
      <c r="B868" s="263"/>
      <c r="C868" s="263"/>
      <c r="D868" s="263"/>
      <c r="E868" s="263"/>
      <c r="F868" s="263"/>
      <c r="G868" s="263"/>
      <c r="H868" s="263"/>
      <c r="I868" s="105"/>
      <c r="J868" s="106"/>
      <c r="K868" s="129"/>
    </row>
    <row r="869" spans="1:11" x14ac:dyDescent="0.35">
      <c r="A869" s="128"/>
      <c r="B869" s="263"/>
      <c r="C869" s="263"/>
      <c r="D869" s="263"/>
      <c r="E869" s="263"/>
      <c r="F869" s="263"/>
      <c r="G869" s="263"/>
      <c r="H869" s="263"/>
      <c r="I869" s="105"/>
      <c r="J869" s="106"/>
      <c r="K869" s="129"/>
    </row>
    <row r="870" spans="1:11" x14ac:dyDescent="0.35">
      <c r="A870" s="128"/>
      <c r="B870" s="263"/>
      <c r="C870" s="263"/>
      <c r="D870" s="263"/>
      <c r="E870" s="263"/>
      <c r="F870" s="263"/>
      <c r="G870" s="263"/>
      <c r="H870" s="263"/>
      <c r="I870" s="105"/>
      <c r="J870" s="106"/>
      <c r="K870" s="129"/>
    </row>
    <row r="871" spans="1:11" x14ac:dyDescent="0.35">
      <c r="A871" s="128"/>
      <c r="B871" s="263"/>
      <c r="C871" s="263"/>
      <c r="D871" s="263"/>
      <c r="E871" s="263"/>
      <c r="F871" s="263"/>
      <c r="G871" s="263"/>
      <c r="H871" s="263"/>
      <c r="I871" s="105"/>
      <c r="J871" s="106"/>
      <c r="K871" s="129"/>
    </row>
    <row r="872" spans="1:11" x14ac:dyDescent="0.35">
      <c r="A872" s="128"/>
      <c r="B872" s="263"/>
      <c r="C872" s="263"/>
      <c r="D872" s="263"/>
      <c r="E872" s="263"/>
      <c r="F872" s="263"/>
      <c r="G872" s="263"/>
      <c r="H872" s="263"/>
      <c r="I872" s="105"/>
      <c r="J872" s="106"/>
      <c r="K872" s="129"/>
    </row>
    <row r="873" spans="1:11" x14ac:dyDescent="0.35">
      <c r="A873" s="128"/>
      <c r="B873" s="263"/>
      <c r="C873" s="263"/>
      <c r="D873" s="263"/>
      <c r="E873" s="263"/>
      <c r="F873" s="263"/>
      <c r="G873" s="263"/>
      <c r="H873" s="263"/>
      <c r="I873" s="105"/>
      <c r="J873" s="106"/>
      <c r="K873" s="129"/>
    </row>
    <row r="874" spans="1:11" x14ac:dyDescent="0.35">
      <c r="A874" s="128"/>
      <c r="B874" s="263"/>
      <c r="C874" s="263"/>
      <c r="D874" s="263"/>
      <c r="E874" s="263"/>
      <c r="F874" s="263"/>
      <c r="G874" s="263"/>
      <c r="H874" s="263"/>
      <c r="I874" s="105"/>
      <c r="J874" s="106"/>
      <c r="K874" s="129"/>
    </row>
    <row r="875" spans="1:11" x14ac:dyDescent="0.35">
      <c r="A875" s="293" t="s">
        <v>656</v>
      </c>
      <c r="B875" s="294"/>
      <c r="C875" s="294"/>
      <c r="D875" s="294"/>
      <c r="E875" s="294"/>
      <c r="F875" s="294"/>
      <c r="G875" s="294"/>
      <c r="H875" s="294"/>
      <c r="I875" s="294"/>
      <c r="J875" s="295"/>
      <c r="K875" s="150">
        <f>SUM(K867:K874)</f>
        <v>0</v>
      </c>
    </row>
    <row r="876" spans="1:11" ht="15.5" customHeight="1" thickBot="1" x14ac:dyDescent="0.4">
      <c r="A876" s="264" t="s">
        <v>653</v>
      </c>
      <c r="B876" s="265"/>
      <c r="C876" s="265"/>
      <c r="D876" s="265"/>
      <c r="E876" s="265"/>
      <c r="F876" s="265"/>
      <c r="G876" s="265"/>
      <c r="H876" s="265"/>
      <c r="I876" s="265"/>
      <c r="J876" s="265"/>
      <c r="K876" s="266"/>
    </row>
    <row r="877" spans="1:11" ht="16" thickBot="1" x14ac:dyDescent="0.4">
      <c r="A877" s="130"/>
      <c r="B877" s="20"/>
      <c r="C877" s="20"/>
      <c r="D877" s="20"/>
      <c r="E877" s="20"/>
      <c r="F877" s="20"/>
      <c r="G877" s="20"/>
      <c r="H877" s="20"/>
      <c r="I877" s="20"/>
      <c r="J877" s="20"/>
      <c r="K877" s="131"/>
    </row>
    <row r="878" spans="1:11" ht="31" customHeight="1" thickBot="1" x14ac:dyDescent="0.4">
      <c r="A878" s="267" t="s">
        <v>715</v>
      </c>
      <c r="B878" s="268"/>
      <c r="C878" s="268"/>
      <c r="D878" s="268"/>
      <c r="E878" s="268"/>
      <c r="F878" s="268"/>
      <c r="G878" s="42" t="e">
        <f>VLOOKUP(F756,Arkusz4!B$2:O$55,14,0)</f>
        <v>#N/A</v>
      </c>
      <c r="H878" s="269" t="str">
        <f>IFERROR(IF(G878="T","OBJĘTE UMOWĄ","NIE DOTYCZY"),"")</f>
        <v/>
      </c>
      <c r="I878" s="269"/>
      <c r="J878" s="269"/>
      <c r="K878" s="270"/>
    </row>
    <row r="879" spans="1:11" ht="15.5" customHeight="1" x14ac:dyDescent="0.35">
      <c r="A879" s="271" t="s">
        <v>648</v>
      </c>
      <c r="B879" s="272"/>
      <c r="C879" s="272"/>
      <c r="D879" s="272"/>
      <c r="E879" s="272"/>
      <c r="F879" s="272"/>
      <c r="G879" s="272"/>
      <c r="H879" s="272"/>
      <c r="I879" s="272"/>
      <c r="J879" s="272"/>
      <c r="K879" s="273"/>
    </row>
    <row r="880" spans="1:11" ht="31" x14ac:dyDescent="0.35">
      <c r="A880" s="126" t="s">
        <v>649</v>
      </c>
      <c r="B880" s="274" t="s">
        <v>650</v>
      </c>
      <c r="C880" s="274"/>
      <c r="D880" s="274"/>
      <c r="E880" s="274"/>
      <c r="F880" s="274"/>
      <c r="G880" s="274"/>
      <c r="H880" s="274"/>
      <c r="I880" s="107" t="s">
        <v>651</v>
      </c>
      <c r="J880" s="107" t="s">
        <v>652</v>
      </c>
      <c r="K880" s="127" t="s">
        <v>658</v>
      </c>
    </row>
    <row r="881" spans="1:11" x14ac:dyDescent="0.35">
      <c r="A881" s="128"/>
      <c r="B881" s="263"/>
      <c r="C881" s="263"/>
      <c r="D881" s="263"/>
      <c r="E881" s="263"/>
      <c r="F881" s="263"/>
      <c r="G881" s="263"/>
      <c r="H881" s="263"/>
      <c r="I881" s="105"/>
      <c r="J881" s="106"/>
      <c r="K881" s="129"/>
    </row>
    <row r="882" spans="1:11" x14ac:dyDescent="0.35">
      <c r="A882" s="128"/>
      <c r="B882" s="263"/>
      <c r="C882" s="263"/>
      <c r="D882" s="263"/>
      <c r="E882" s="263"/>
      <c r="F882" s="263"/>
      <c r="G882" s="263"/>
      <c r="H882" s="263"/>
      <c r="I882" s="105"/>
      <c r="J882" s="106"/>
      <c r="K882" s="129"/>
    </row>
    <row r="883" spans="1:11" x14ac:dyDescent="0.35">
      <c r="A883" s="128"/>
      <c r="B883" s="263"/>
      <c r="C883" s="263"/>
      <c r="D883" s="263"/>
      <c r="E883" s="263"/>
      <c r="F883" s="263"/>
      <c r="G883" s="263"/>
      <c r="H883" s="263"/>
      <c r="I883" s="105"/>
      <c r="J883" s="106"/>
      <c r="K883" s="129"/>
    </row>
    <row r="884" spans="1:11" x14ac:dyDescent="0.35">
      <c r="A884" s="128"/>
      <c r="B884" s="263"/>
      <c r="C884" s="263"/>
      <c r="D884" s="263"/>
      <c r="E884" s="263"/>
      <c r="F884" s="263"/>
      <c r="G884" s="263"/>
      <c r="H884" s="263"/>
      <c r="I884" s="105"/>
      <c r="J884" s="106"/>
      <c r="K884" s="129"/>
    </row>
    <row r="885" spans="1:11" x14ac:dyDescent="0.35">
      <c r="A885" s="128"/>
      <c r="B885" s="263"/>
      <c r="C885" s="263"/>
      <c r="D885" s="263"/>
      <c r="E885" s="263"/>
      <c r="F885" s="263"/>
      <c r="G885" s="263"/>
      <c r="H885" s="263"/>
      <c r="I885" s="105"/>
      <c r="J885" s="106"/>
      <c r="K885" s="129"/>
    </row>
    <row r="886" spans="1:11" x14ac:dyDescent="0.35">
      <c r="A886" s="128"/>
      <c r="B886" s="263"/>
      <c r="C886" s="263"/>
      <c r="D886" s="263"/>
      <c r="E886" s="263"/>
      <c r="F886" s="263"/>
      <c r="G886" s="263"/>
      <c r="H886" s="263"/>
      <c r="I886" s="105"/>
      <c r="J886" s="106"/>
      <c r="K886" s="129"/>
    </row>
    <row r="887" spans="1:11" x14ac:dyDescent="0.35">
      <c r="A887" s="128"/>
      <c r="B887" s="263"/>
      <c r="C887" s="263"/>
      <c r="D887" s="263"/>
      <c r="E887" s="263"/>
      <c r="F887" s="263"/>
      <c r="G887" s="263"/>
      <c r="H887" s="263"/>
      <c r="I887" s="105"/>
      <c r="J887" s="106"/>
      <c r="K887" s="129"/>
    </row>
    <row r="888" spans="1:11" x14ac:dyDescent="0.35">
      <c r="A888" s="128"/>
      <c r="B888" s="263"/>
      <c r="C888" s="263"/>
      <c r="D888" s="263"/>
      <c r="E888" s="263"/>
      <c r="F888" s="263"/>
      <c r="G888" s="263"/>
      <c r="H888" s="263"/>
      <c r="I888" s="105"/>
      <c r="J888" s="106"/>
      <c r="K888" s="129"/>
    </row>
    <row r="889" spans="1:11" x14ac:dyDescent="0.35">
      <c r="A889" s="293" t="s">
        <v>656</v>
      </c>
      <c r="B889" s="294"/>
      <c r="C889" s="294"/>
      <c r="D889" s="294"/>
      <c r="E889" s="294"/>
      <c r="F889" s="294"/>
      <c r="G889" s="294"/>
      <c r="H889" s="294"/>
      <c r="I889" s="294"/>
      <c r="J889" s="295"/>
      <c r="K889" s="150">
        <f>SUM(K881:K888)</f>
        <v>0</v>
      </c>
    </row>
    <row r="890" spans="1:11" ht="15.5" customHeight="1" thickBot="1" x14ac:dyDescent="0.4">
      <c r="A890" s="264" t="s">
        <v>653</v>
      </c>
      <c r="B890" s="265"/>
      <c r="C890" s="265"/>
      <c r="D890" s="265"/>
      <c r="E890" s="265"/>
      <c r="F890" s="265"/>
      <c r="G890" s="265"/>
      <c r="H890" s="265"/>
      <c r="I890" s="265"/>
      <c r="J890" s="265"/>
      <c r="K890" s="266"/>
    </row>
    <row r="891" spans="1:11" ht="16" thickBot="1" x14ac:dyDescent="0.4">
      <c r="A891" s="130"/>
      <c r="B891" s="20"/>
      <c r="C891" s="20"/>
      <c r="D891" s="20"/>
      <c r="E891" s="20"/>
      <c r="F891" s="20"/>
      <c r="G891" s="20"/>
      <c r="H891" s="20"/>
      <c r="I891" s="20"/>
      <c r="J891" s="20"/>
      <c r="K891" s="131"/>
    </row>
    <row r="892" spans="1:11" ht="23.5" customHeight="1" thickBot="1" x14ac:dyDescent="0.4">
      <c r="A892" s="275" t="s">
        <v>635</v>
      </c>
      <c r="B892" s="191"/>
      <c r="C892" s="191"/>
      <c r="D892" s="191"/>
      <c r="E892" s="191"/>
      <c r="F892" s="191"/>
      <c r="G892" s="191"/>
      <c r="H892" s="191"/>
      <c r="I892" s="191"/>
      <c r="J892" s="191"/>
      <c r="K892" s="192"/>
    </row>
    <row r="893" spans="1:11" ht="16" customHeight="1" thickBot="1" x14ac:dyDescent="0.4">
      <c r="A893" s="252" t="s">
        <v>636</v>
      </c>
      <c r="B893" s="253"/>
      <c r="C893" s="253"/>
      <c r="D893" s="253"/>
      <c r="E893" s="253"/>
      <c r="F893" s="256" t="s">
        <v>637</v>
      </c>
      <c r="G893" s="256"/>
      <c r="H893" s="257" t="s">
        <v>638</v>
      </c>
      <c r="I893" s="257"/>
      <c r="J893" s="257"/>
      <c r="K893" s="258"/>
    </row>
    <row r="894" spans="1:11" ht="33" customHeight="1" thickBot="1" x14ac:dyDescent="0.4">
      <c r="A894" s="254"/>
      <c r="B894" s="255"/>
      <c r="C894" s="255"/>
      <c r="D894" s="255"/>
      <c r="E894" s="255"/>
      <c r="F894" s="259" t="s">
        <v>657</v>
      </c>
      <c r="G894" s="260"/>
      <c r="H894" s="261" t="s">
        <v>639</v>
      </c>
      <c r="I894" s="261"/>
      <c r="J894" s="261" t="s">
        <v>640</v>
      </c>
      <c r="K894" s="262"/>
    </row>
    <row r="895" spans="1:11" ht="37.5" customHeight="1" thickBot="1" x14ac:dyDescent="0.4">
      <c r="A895" s="217" t="s">
        <v>707</v>
      </c>
      <c r="B895" s="218"/>
      <c r="C895" s="218"/>
      <c r="D895" s="218"/>
      <c r="E895" s="218"/>
      <c r="F895" s="219">
        <f>K777</f>
        <v>0</v>
      </c>
      <c r="G895" s="219"/>
      <c r="H895" s="220">
        <v>0</v>
      </c>
      <c r="I895" s="220"/>
      <c r="J895" s="220">
        <v>0</v>
      </c>
      <c r="K895" s="221"/>
    </row>
    <row r="896" spans="1:11" ht="48.5" customHeight="1" thickBot="1" x14ac:dyDescent="0.4">
      <c r="A896" s="217" t="s">
        <v>884</v>
      </c>
      <c r="B896" s="218"/>
      <c r="C896" s="218"/>
      <c r="D896" s="218"/>
      <c r="E896" s="218"/>
      <c r="F896" s="219">
        <f>K791</f>
        <v>0</v>
      </c>
      <c r="G896" s="219"/>
      <c r="H896" s="220">
        <v>0</v>
      </c>
      <c r="I896" s="220"/>
      <c r="J896" s="220">
        <v>0</v>
      </c>
      <c r="K896" s="221"/>
    </row>
    <row r="897" spans="1:11" ht="37.5" customHeight="1" thickBot="1" x14ac:dyDescent="0.4">
      <c r="A897" s="217" t="s">
        <v>708</v>
      </c>
      <c r="B897" s="218"/>
      <c r="C897" s="218"/>
      <c r="D897" s="218"/>
      <c r="E897" s="218"/>
      <c r="F897" s="219">
        <f>K805</f>
        <v>0</v>
      </c>
      <c r="G897" s="219"/>
      <c r="H897" s="220">
        <v>0</v>
      </c>
      <c r="I897" s="220"/>
      <c r="J897" s="220">
        <v>0</v>
      </c>
      <c r="K897" s="221"/>
    </row>
    <row r="898" spans="1:11" ht="39" customHeight="1" thickBot="1" x14ac:dyDescent="0.4">
      <c r="A898" s="217" t="s">
        <v>710</v>
      </c>
      <c r="B898" s="218"/>
      <c r="C898" s="218"/>
      <c r="D898" s="218"/>
      <c r="E898" s="218"/>
      <c r="F898" s="219">
        <f>K819</f>
        <v>0</v>
      </c>
      <c r="G898" s="219"/>
      <c r="H898" s="220">
        <v>0</v>
      </c>
      <c r="I898" s="220"/>
      <c r="J898" s="220">
        <v>0</v>
      </c>
      <c r="K898" s="221"/>
    </row>
    <row r="899" spans="1:11" ht="35.5" customHeight="1" thickBot="1" x14ac:dyDescent="0.4">
      <c r="A899" s="217" t="s">
        <v>711</v>
      </c>
      <c r="B899" s="218"/>
      <c r="C899" s="218"/>
      <c r="D899" s="218"/>
      <c r="E899" s="218"/>
      <c r="F899" s="219">
        <f>K833</f>
        <v>0</v>
      </c>
      <c r="G899" s="219"/>
      <c r="H899" s="220">
        <v>0</v>
      </c>
      <c r="I899" s="220"/>
      <c r="J899" s="220">
        <v>0</v>
      </c>
      <c r="K899" s="221"/>
    </row>
    <row r="900" spans="1:11" ht="37.5" customHeight="1" thickBot="1" x14ac:dyDescent="0.4">
      <c r="A900" s="217" t="s">
        <v>712</v>
      </c>
      <c r="B900" s="218"/>
      <c r="C900" s="218"/>
      <c r="D900" s="218"/>
      <c r="E900" s="218"/>
      <c r="F900" s="219">
        <f>K847</f>
        <v>0</v>
      </c>
      <c r="G900" s="219"/>
      <c r="H900" s="220">
        <v>0</v>
      </c>
      <c r="I900" s="220"/>
      <c r="J900" s="220">
        <v>0</v>
      </c>
      <c r="K900" s="221"/>
    </row>
    <row r="901" spans="1:11" ht="37.5" customHeight="1" thickBot="1" x14ac:dyDescent="0.4">
      <c r="A901" s="217" t="s">
        <v>713</v>
      </c>
      <c r="B901" s="218"/>
      <c r="C901" s="218"/>
      <c r="D901" s="218"/>
      <c r="E901" s="218"/>
      <c r="F901" s="219">
        <f>K861</f>
        <v>0</v>
      </c>
      <c r="G901" s="219"/>
      <c r="H901" s="220">
        <v>0</v>
      </c>
      <c r="I901" s="220"/>
      <c r="J901" s="220">
        <v>0</v>
      </c>
      <c r="K901" s="221"/>
    </row>
    <row r="902" spans="1:11" ht="35.5" customHeight="1" thickBot="1" x14ac:dyDescent="0.4">
      <c r="A902" s="217" t="s">
        <v>714</v>
      </c>
      <c r="B902" s="218"/>
      <c r="C902" s="218"/>
      <c r="D902" s="218"/>
      <c r="E902" s="218"/>
      <c r="F902" s="219">
        <f>K875</f>
        <v>0</v>
      </c>
      <c r="G902" s="219"/>
      <c r="H902" s="220">
        <v>0</v>
      </c>
      <c r="I902" s="220"/>
      <c r="J902" s="220">
        <v>0</v>
      </c>
      <c r="K902" s="221"/>
    </row>
    <row r="903" spans="1:11" ht="37.5" customHeight="1" thickBot="1" x14ac:dyDescent="0.4">
      <c r="A903" s="217" t="s">
        <v>715</v>
      </c>
      <c r="B903" s="218"/>
      <c r="C903" s="218"/>
      <c r="D903" s="218"/>
      <c r="E903" s="218"/>
      <c r="F903" s="219">
        <f>K889</f>
        <v>0</v>
      </c>
      <c r="G903" s="219"/>
      <c r="H903" s="220">
        <v>0</v>
      </c>
      <c r="I903" s="220"/>
      <c r="J903" s="220">
        <v>0</v>
      </c>
      <c r="K903" s="221"/>
    </row>
    <row r="904" spans="1:11" ht="16" thickBot="1" x14ac:dyDescent="0.4">
      <c r="A904" s="222" t="s">
        <v>656</v>
      </c>
      <c r="B904" s="223"/>
      <c r="C904" s="223"/>
      <c r="D904" s="223"/>
      <c r="E904" s="223"/>
      <c r="F904" s="224">
        <f>SUM(F895:G903)</f>
        <v>0</v>
      </c>
      <c r="G904" s="225"/>
      <c r="H904" s="226">
        <f>SUM(H895:I903)</f>
        <v>0</v>
      </c>
      <c r="I904" s="227"/>
      <c r="J904" s="226">
        <f>SUM(J895:K903)</f>
        <v>0</v>
      </c>
      <c r="K904" s="228"/>
    </row>
    <row r="905" spans="1:11" ht="16" thickBot="1" x14ac:dyDescent="0.4">
      <c r="A905" s="132"/>
      <c r="B905" s="44"/>
      <c r="C905" s="44"/>
      <c r="D905" s="44"/>
      <c r="E905" s="44"/>
      <c r="F905" s="45"/>
      <c r="G905" s="45"/>
      <c r="H905" s="45"/>
      <c r="I905" s="45"/>
      <c r="J905" s="45"/>
      <c r="K905" s="133"/>
    </row>
    <row r="906" spans="1:11" ht="18.5" customHeight="1" thickBot="1" x14ac:dyDescent="0.4">
      <c r="A906" s="229" t="s">
        <v>659</v>
      </c>
      <c r="B906" s="230"/>
      <c r="C906" s="230"/>
      <c r="D906" s="230"/>
      <c r="E906" s="230"/>
      <c r="F906" s="230"/>
      <c r="G906" s="230"/>
      <c r="H906" s="230"/>
      <c r="I906" s="230"/>
      <c r="J906" s="230"/>
      <c r="K906" s="231"/>
    </row>
    <row r="907" spans="1:11" ht="16" customHeight="1" thickBot="1" x14ac:dyDescent="0.4">
      <c r="A907" s="232"/>
      <c r="B907" s="233"/>
      <c r="C907" s="234" t="s">
        <v>676</v>
      </c>
      <c r="D907" s="235"/>
      <c r="E907" s="236" t="s">
        <v>641</v>
      </c>
      <c r="F907" s="237"/>
      <c r="G907" s="236" t="s">
        <v>662</v>
      </c>
      <c r="H907" s="237"/>
      <c r="I907" s="236" t="s">
        <v>642</v>
      </c>
      <c r="J907" s="237"/>
      <c r="K907" s="134"/>
    </row>
    <row r="908" spans="1:11" ht="16" customHeight="1" thickBot="1" x14ac:dyDescent="0.4">
      <c r="A908" s="238" t="s">
        <v>660</v>
      </c>
      <c r="B908" s="239"/>
      <c r="C908" s="242" t="s">
        <v>643</v>
      </c>
      <c r="D908" s="243"/>
      <c r="E908" s="244">
        <f>IFERROR(SUM(G908:J908),"NIE DOTYCZY")</f>
        <v>0</v>
      </c>
      <c r="F908" s="245"/>
      <c r="G908" s="244">
        <v>0</v>
      </c>
      <c r="H908" s="245"/>
      <c r="I908" s="244">
        <v>0</v>
      </c>
      <c r="J908" s="245"/>
      <c r="K908" s="134"/>
    </row>
    <row r="909" spans="1:11" ht="30.5" customHeight="1" thickBot="1" x14ac:dyDescent="0.4">
      <c r="A909" s="240"/>
      <c r="B909" s="241"/>
      <c r="C909" s="242" t="s">
        <v>644</v>
      </c>
      <c r="D909" s="243"/>
      <c r="E909" s="246">
        <v>1</v>
      </c>
      <c r="F909" s="247"/>
      <c r="G909" s="198" t="str">
        <f>IFERROR(G908/E908,"")</f>
        <v/>
      </c>
      <c r="H909" s="199"/>
      <c r="I909" s="198" t="str">
        <f>IFERROR(I908/E908,"")</f>
        <v/>
      </c>
      <c r="J909" s="199"/>
      <c r="K909" s="134"/>
    </row>
    <row r="910" spans="1:11" ht="16" customHeight="1" thickBot="1" x14ac:dyDescent="0.4">
      <c r="A910" s="238" t="s">
        <v>661</v>
      </c>
      <c r="B910" s="239"/>
      <c r="C910" s="242" t="s">
        <v>643</v>
      </c>
      <c r="D910" s="243"/>
      <c r="E910" s="248">
        <f>SUM(G910:J910)</f>
        <v>0</v>
      </c>
      <c r="F910" s="249"/>
      <c r="G910" s="250">
        <f>H904</f>
        <v>0</v>
      </c>
      <c r="H910" s="251"/>
      <c r="I910" s="250">
        <f>J904</f>
        <v>0</v>
      </c>
      <c r="J910" s="251"/>
      <c r="K910" s="134"/>
    </row>
    <row r="911" spans="1:11" ht="31.5" customHeight="1" thickBot="1" x14ac:dyDescent="0.4">
      <c r="A911" s="240"/>
      <c r="B911" s="241"/>
      <c r="C911" s="242" t="s">
        <v>644</v>
      </c>
      <c r="D911" s="243"/>
      <c r="E911" s="246">
        <v>1</v>
      </c>
      <c r="F911" s="247"/>
      <c r="G911" s="198" t="str">
        <f>IFERROR(G910/E910,"")</f>
        <v/>
      </c>
      <c r="H911" s="199"/>
      <c r="I911" s="198" t="str">
        <f>IFERROR(I910/E910,"")</f>
        <v/>
      </c>
      <c r="J911" s="199"/>
      <c r="K911" s="134"/>
    </row>
    <row r="912" spans="1:11" ht="16" thickBot="1" x14ac:dyDescent="0.4">
      <c r="A912" s="200"/>
      <c r="B912" s="201"/>
      <c r="C912" s="201"/>
      <c r="D912" s="201"/>
      <c r="E912" s="201"/>
      <c r="F912" s="201"/>
      <c r="G912" s="201"/>
      <c r="H912" s="201"/>
      <c r="I912" s="201"/>
      <c r="J912" s="201"/>
      <c r="K912" s="202"/>
    </row>
    <row r="913" spans="1:11" ht="23.5" customHeight="1" thickBot="1" x14ac:dyDescent="0.4">
      <c r="A913" s="203" t="str">
        <f>IF(G911&lt;=80%,A914,"SPRAWDŹ")</f>
        <v>SPRAWDŹ</v>
      </c>
      <c r="B913" s="204"/>
      <c r="C913" s="204"/>
      <c r="D913" s="43"/>
      <c r="E913" s="43"/>
      <c r="F913" s="43"/>
      <c r="G913" s="43"/>
      <c r="H913" s="43"/>
      <c r="I913" s="43"/>
      <c r="J913" s="43"/>
      <c r="K913" s="135"/>
    </row>
    <row r="914" spans="1:11" ht="22" customHeight="1" thickBot="1" x14ac:dyDescent="0.4">
      <c r="A914" s="205" t="str">
        <f>IF(G910&lt;=G908,"WYLICZENIA OK","SPRAWDŹ")</f>
        <v>WYLICZENIA OK</v>
      </c>
      <c r="B914" s="206"/>
      <c r="C914" s="206"/>
      <c r="D914" s="206"/>
      <c r="E914" s="206"/>
      <c r="F914" s="206"/>
      <c r="G914" s="206"/>
      <c r="H914" s="206"/>
      <c r="I914" s="206"/>
      <c r="J914" s="206"/>
      <c r="K914" s="207"/>
    </row>
    <row r="915" spans="1:11" ht="26.5" customHeight="1" thickBot="1" x14ac:dyDescent="0.4">
      <c r="A915" s="208" t="s">
        <v>645</v>
      </c>
      <c r="B915" s="209"/>
      <c r="C915" s="209"/>
      <c r="D915" s="209"/>
      <c r="E915" s="209"/>
      <c r="F915" s="209"/>
      <c r="G915" s="209"/>
      <c r="H915" s="209"/>
      <c r="I915" s="209"/>
      <c r="J915" s="209"/>
      <c r="K915" s="210"/>
    </row>
    <row r="916" spans="1:11" ht="48" customHeight="1" x14ac:dyDescent="0.35">
      <c r="A916" s="136" t="s">
        <v>634</v>
      </c>
      <c r="B916" s="211" t="s">
        <v>700</v>
      </c>
      <c r="C916" s="212"/>
      <c r="D916" s="213"/>
      <c r="E916" s="214" t="s">
        <v>699</v>
      </c>
      <c r="F916" s="215"/>
      <c r="G916" s="216" t="s">
        <v>646</v>
      </c>
      <c r="H916" s="215"/>
      <c r="I916" s="211" t="s">
        <v>695</v>
      </c>
      <c r="J916" s="213"/>
      <c r="K916" s="137" t="s">
        <v>678</v>
      </c>
    </row>
    <row r="917" spans="1:11" x14ac:dyDescent="0.35">
      <c r="A917" s="138"/>
      <c r="B917" s="151"/>
      <c r="C917" s="152"/>
      <c r="D917" s="153"/>
      <c r="E917" s="151"/>
      <c r="F917" s="153"/>
      <c r="G917" s="176"/>
      <c r="H917" s="177"/>
      <c r="I917" s="178"/>
      <c r="J917" s="179"/>
      <c r="K917" s="139"/>
    </row>
    <row r="918" spans="1:11" x14ac:dyDescent="0.35">
      <c r="A918" s="138"/>
      <c r="B918" s="151"/>
      <c r="C918" s="152"/>
      <c r="D918" s="153"/>
      <c r="E918" s="151"/>
      <c r="F918" s="153"/>
      <c r="G918" s="176"/>
      <c r="H918" s="177"/>
      <c r="I918" s="178"/>
      <c r="J918" s="179"/>
      <c r="K918" s="139"/>
    </row>
    <row r="919" spans="1:11" x14ac:dyDescent="0.35">
      <c r="A919" s="138"/>
      <c r="B919" s="151"/>
      <c r="C919" s="152"/>
      <c r="D919" s="153"/>
      <c r="E919" s="151"/>
      <c r="F919" s="153"/>
      <c r="G919" s="176"/>
      <c r="H919" s="177"/>
      <c r="I919" s="178"/>
      <c r="J919" s="179"/>
      <c r="K919" s="139"/>
    </row>
    <row r="920" spans="1:11" x14ac:dyDescent="0.35">
      <c r="A920" s="138"/>
      <c r="B920" s="151"/>
      <c r="C920" s="152"/>
      <c r="D920" s="153"/>
      <c r="E920" s="151"/>
      <c r="F920" s="153"/>
      <c r="G920" s="176"/>
      <c r="H920" s="177"/>
      <c r="I920" s="178"/>
      <c r="J920" s="179"/>
      <c r="K920" s="139"/>
    </row>
    <row r="921" spans="1:11" x14ac:dyDescent="0.35">
      <c r="A921" s="138"/>
      <c r="B921" s="151"/>
      <c r="C921" s="152"/>
      <c r="D921" s="153"/>
      <c r="E921" s="151"/>
      <c r="F921" s="153"/>
      <c r="G921" s="176"/>
      <c r="H921" s="177"/>
      <c r="I921" s="178"/>
      <c r="J921" s="179"/>
      <c r="K921" s="139"/>
    </row>
    <row r="922" spans="1:11" x14ac:dyDescent="0.35">
      <c r="A922" s="138"/>
      <c r="B922" s="151"/>
      <c r="C922" s="152"/>
      <c r="D922" s="153"/>
      <c r="E922" s="151"/>
      <c r="F922" s="153"/>
      <c r="G922" s="176"/>
      <c r="H922" s="177"/>
      <c r="I922" s="178"/>
      <c r="J922" s="179"/>
      <c r="K922" s="139"/>
    </row>
    <row r="923" spans="1:11" x14ac:dyDescent="0.35">
      <c r="A923" s="138"/>
      <c r="B923" s="151"/>
      <c r="C923" s="152"/>
      <c r="D923" s="153"/>
      <c r="E923" s="151"/>
      <c r="F923" s="153"/>
      <c r="G923" s="176"/>
      <c r="H923" s="177"/>
      <c r="I923" s="178"/>
      <c r="J923" s="179"/>
      <c r="K923" s="139"/>
    </row>
    <row r="924" spans="1:11" x14ac:dyDescent="0.35">
      <c r="A924" s="138"/>
      <c r="B924" s="151"/>
      <c r="C924" s="152"/>
      <c r="D924" s="153"/>
      <c r="E924" s="151"/>
      <c r="F924" s="153"/>
      <c r="G924" s="176"/>
      <c r="H924" s="177"/>
      <c r="I924" s="178"/>
      <c r="J924" s="179"/>
      <c r="K924" s="139"/>
    </row>
    <row r="925" spans="1:11" x14ac:dyDescent="0.35">
      <c r="A925" s="138"/>
      <c r="B925" s="151"/>
      <c r="C925" s="152"/>
      <c r="D925" s="153"/>
      <c r="E925" s="151"/>
      <c r="F925" s="153"/>
      <c r="G925" s="176"/>
      <c r="H925" s="177"/>
      <c r="I925" s="178"/>
      <c r="J925" s="179"/>
      <c r="K925" s="139"/>
    </row>
    <row r="926" spans="1:11" x14ac:dyDescent="0.35">
      <c r="A926" s="138"/>
      <c r="B926" s="151"/>
      <c r="C926" s="152"/>
      <c r="D926" s="153"/>
      <c r="E926" s="151"/>
      <c r="F926" s="153"/>
      <c r="G926" s="176"/>
      <c r="H926" s="177"/>
      <c r="I926" s="178"/>
      <c r="J926" s="179"/>
      <c r="K926" s="139"/>
    </row>
    <row r="927" spans="1:11" ht="15.5" customHeight="1" x14ac:dyDescent="0.35">
      <c r="A927" s="180" t="s">
        <v>653</v>
      </c>
      <c r="B927" s="181"/>
      <c r="C927" s="181"/>
      <c r="D927" s="181"/>
      <c r="E927" s="181"/>
      <c r="F927" s="181"/>
      <c r="G927" s="181"/>
      <c r="H927" s="181"/>
      <c r="I927" s="181"/>
      <c r="J927" s="181"/>
      <c r="K927" s="182"/>
    </row>
    <row r="928" spans="1:11" ht="15.5" customHeight="1" thickBot="1" x14ac:dyDescent="0.4">
      <c r="A928" s="183" t="str">
        <f>IF(I928&gt;=F904,"WYDATKI ROZLICZONE","NALEŻY WYKAZAĆ DOWODY WYDATKOWANIA ŚRODKÓW NA KWOTĘ STANOWIĄCĄ CAŁKOWITY KOSZT ZADANIA")</f>
        <v>WYDATKI ROZLICZONE</v>
      </c>
      <c r="B928" s="184"/>
      <c r="C928" s="184"/>
      <c r="D928" s="184"/>
      <c r="E928" s="184"/>
      <c r="F928" s="184"/>
      <c r="G928" s="185" t="s">
        <v>677</v>
      </c>
      <c r="H928" s="186"/>
      <c r="I928" s="187">
        <f>SUM(I917:J926)</f>
        <v>0</v>
      </c>
      <c r="J928" s="188"/>
      <c r="K928" s="140"/>
    </row>
    <row r="929" spans="1:11" s="26" customFormat="1" ht="26.5" hidden="1" customHeight="1" x14ac:dyDescent="0.35">
      <c r="A929" s="189" t="s">
        <v>647</v>
      </c>
      <c r="B929" s="190"/>
      <c r="C929" s="190"/>
      <c r="D929" s="190"/>
      <c r="E929" s="190"/>
      <c r="F929" s="190"/>
      <c r="G929" s="190"/>
      <c r="H929" s="190"/>
      <c r="I929" s="191"/>
      <c r="J929" s="191"/>
      <c r="K929" s="192"/>
    </row>
    <row r="930" spans="1:11" ht="25.5" hidden="1" customHeight="1" x14ac:dyDescent="0.35">
      <c r="A930" s="193" t="s">
        <v>744</v>
      </c>
      <c r="B930" s="194"/>
      <c r="C930" s="194"/>
      <c r="D930" s="194"/>
      <c r="E930" s="194"/>
      <c r="F930" s="194"/>
      <c r="G930" s="194"/>
      <c r="H930" s="194"/>
      <c r="I930" s="195"/>
      <c r="J930" s="196"/>
      <c r="K930" s="197"/>
    </row>
    <row r="931" spans="1:11" ht="26.5" hidden="1" customHeight="1" x14ac:dyDescent="0.35">
      <c r="A931" s="193" t="s">
        <v>745</v>
      </c>
      <c r="B931" s="194"/>
      <c r="C931" s="194"/>
      <c r="D931" s="194"/>
      <c r="E931" s="194"/>
      <c r="F931" s="194"/>
      <c r="G931" s="194"/>
      <c r="H931" s="194"/>
      <c r="I931" s="162"/>
      <c r="J931" s="162"/>
      <c r="K931" s="163"/>
    </row>
    <row r="932" spans="1:11" ht="25" hidden="1" customHeight="1" thickBot="1" x14ac:dyDescent="0.4">
      <c r="A932" s="160" t="s">
        <v>874</v>
      </c>
      <c r="B932" s="161"/>
      <c r="C932" s="161"/>
      <c r="D932" s="161"/>
      <c r="E932" s="161"/>
      <c r="F932" s="161"/>
      <c r="G932" s="161"/>
      <c r="H932" s="161"/>
      <c r="I932" s="162"/>
      <c r="J932" s="162"/>
      <c r="K932" s="163"/>
    </row>
    <row r="933" spans="1:11" ht="15.5" hidden="1" customHeight="1" x14ac:dyDescent="0.35">
      <c r="A933" s="164" t="s">
        <v>692</v>
      </c>
      <c r="B933" s="165"/>
      <c r="C933" s="165"/>
      <c r="D933" s="165"/>
      <c r="E933" s="165"/>
      <c r="F933" s="165"/>
      <c r="G933" s="165"/>
      <c r="H933" s="165"/>
      <c r="I933" s="165"/>
      <c r="J933" s="165"/>
      <c r="K933" s="166"/>
    </row>
    <row r="934" spans="1:11" ht="48" hidden="1" customHeight="1" x14ac:dyDescent="0.35">
      <c r="A934" s="167"/>
      <c r="B934" s="168"/>
      <c r="C934" s="168"/>
      <c r="D934" s="168"/>
      <c r="E934" s="168"/>
      <c r="F934" s="168"/>
      <c r="G934" s="168"/>
      <c r="H934" s="168"/>
      <c r="I934" s="168"/>
      <c r="J934" s="168"/>
      <c r="K934" s="169"/>
    </row>
    <row r="935" spans="1:11" ht="15.5" hidden="1" customHeight="1" x14ac:dyDescent="0.35">
      <c r="A935" s="170" t="s">
        <v>701</v>
      </c>
      <c r="B935" s="171"/>
      <c r="C935" s="171"/>
      <c r="D935" s="171"/>
      <c r="E935" s="171"/>
      <c r="F935" s="171"/>
      <c r="G935" s="171"/>
      <c r="H935" s="171"/>
      <c r="I935" s="171"/>
      <c r="J935" s="171"/>
      <c r="K935" s="172"/>
    </row>
    <row r="936" spans="1:11" ht="49" hidden="1" customHeight="1" thickBot="1" x14ac:dyDescent="0.4">
      <c r="A936" s="173"/>
      <c r="B936" s="174"/>
      <c r="C936" s="174"/>
      <c r="D936" s="174"/>
      <c r="E936" s="174"/>
      <c r="F936" s="174"/>
      <c r="G936" s="174"/>
      <c r="H936" s="174"/>
      <c r="I936" s="174"/>
      <c r="J936" s="174"/>
      <c r="K936" s="175"/>
    </row>
    <row r="937" spans="1:11" ht="19.5" thickTop="1" thickBot="1" x14ac:dyDescent="0.4">
      <c r="A937" s="403" t="s">
        <v>716</v>
      </c>
      <c r="B937" s="404"/>
      <c r="C937" s="404"/>
      <c r="D937" s="404"/>
      <c r="E937" s="404"/>
      <c r="F937" s="404"/>
      <c r="G937" s="404"/>
      <c r="H937" s="404"/>
      <c r="I937" s="404"/>
      <c r="J937" s="404"/>
      <c r="K937" s="405"/>
    </row>
    <row r="938" spans="1:11" ht="16" thickBot="1" x14ac:dyDescent="0.4">
      <c r="A938" s="330" t="s">
        <v>632</v>
      </c>
      <c r="B938" s="331"/>
      <c r="C938" s="331"/>
      <c r="D938" s="331"/>
      <c r="E938" s="332"/>
      <c r="F938" s="316"/>
      <c r="G938" s="317"/>
      <c r="H938" s="317"/>
      <c r="I938" s="317"/>
      <c r="J938" s="317"/>
      <c r="K938" s="318"/>
    </row>
    <row r="939" spans="1:11" ht="19.5" customHeight="1" thickBot="1" x14ac:dyDescent="0.4">
      <c r="A939" s="200" t="s">
        <v>633</v>
      </c>
      <c r="B939" s="201"/>
      <c r="C939" s="201"/>
      <c r="D939" s="201"/>
      <c r="E939" s="333"/>
      <c r="F939" s="319"/>
      <c r="G939" s="320"/>
      <c r="H939" s="320"/>
      <c r="I939" s="320"/>
      <c r="J939" s="320"/>
      <c r="K939" s="321"/>
    </row>
    <row r="940" spans="1:11" ht="10.5" customHeight="1" x14ac:dyDescent="0.35">
      <c r="A940" s="334"/>
      <c r="B940" s="335"/>
      <c r="C940" s="335"/>
      <c r="D940" s="108"/>
      <c r="E940" s="108"/>
      <c r="F940" s="108"/>
      <c r="G940" s="108"/>
      <c r="H940" s="108"/>
      <c r="I940" s="418"/>
      <c r="J940" s="419"/>
      <c r="K940" s="420"/>
    </row>
    <row r="941" spans="1:11" ht="13" customHeight="1" x14ac:dyDescent="0.35">
      <c r="A941" s="363" t="s">
        <v>663</v>
      </c>
      <c r="B941" s="364"/>
      <c r="C941" s="364"/>
      <c r="D941" s="364"/>
      <c r="E941" s="364"/>
      <c r="F941" s="364"/>
      <c r="G941" s="364"/>
      <c r="H941" s="364"/>
      <c r="I941" s="421"/>
      <c r="J941" s="422"/>
      <c r="K941" s="423"/>
    </row>
    <row r="942" spans="1:11" ht="12.5" customHeight="1" thickBot="1" x14ac:dyDescent="0.4">
      <c r="A942" s="336"/>
      <c r="B942" s="337"/>
      <c r="C942" s="337"/>
      <c r="D942" s="109"/>
      <c r="E942" s="109"/>
      <c r="F942" s="109"/>
      <c r="G942" s="109"/>
      <c r="H942" s="109"/>
      <c r="I942" s="424"/>
      <c r="J942" s="425"/>
      <c r="K942" s="426"/>
    </row>
    <row r="943" spans="1:11" ht="16" thickBot="1" x14ac:dyDescent="0.4">
      <c r="A943" s="121" t="s">
        <v>705</v>
      </c>
      <c r="B943" s="33"/>
      <c r="C943" s="33"/>
      <c r="D943" s="33"/>
      <c r="E943" s="33"/>
      <c r="F943" s="149"/>
      <c r="G943" s="323"/>
      <c r="H943" s="323"/>
      <c r="I943" s="323"/>
      <c r="J943" s="323"/>
      <c r="K943" s="324"/>
    </row>
    <row r="944" spans="1:11" ht="16" thickBot="1" x14ac:dyDescent="0.4">
      <c r="A944" s="281" t="s">
        <v>704</v>
      </c>
      <c r="B944" s="282"/>
      <c r="C944" s="282"/>
      <c r="D944" s="282"/>
      <c r="E944" s="282"/>
      <c r="F944" s="282"/>
      <c r="G944" s="282"/>
      <c r="H944" s="282"/>
      <c r="I944" s="283"/>
      <c r="J944" s="284"/>
      <c r="K944" s="285"/>
    </row>
    <row r="945" spans="1:11" ht="16" thickBot="1" x14ac:dyDescent="0.4">
      <c r="A945" s="122"/>
      <c r="B945" s="118"/>
      <c r="C945" s="118"/>
      <c r="D945" s="118"/>
      <c r="E945" s="118"/>
      <c r="F945" s="118"/>
      <c r="G945" s="118"/>
      <c r="H945" s="118"/>
      <c r="I945" s="118"/>
      <c r="J945" s="118"/>
      <c r="K945" s="123"/>
    </row>
    <row r="946" spans="1:11" ht="16" thickBot="1" x14ac:dyDescent="0.4">
      <c r="A946" s="286" t="s">
        <v>706</v>
      </c>
      <c r="B946" s="287"/>
      <c r="C946" s="287"/>
      <c r="D946" s="287"/>
      <c r="E946" s="287"/>
      <c r="F946" s="287"/>
      <c r="G946" s="287"/>
      <c r="H946" s="287"/>
      <c r="I946" s="287"/>
      <c r="J946" s="287"/>
      <c r="K946" s="288"/>
    </row>
    <row r="947" spans="1:11" ht="16" thickBot="1" x14ac:dyDescent="0.4">
      <c r="A947" s="124"/>
      <c r="B947" s="41"/>
      <c r="C947" s="41"/>
      <c r="D947" s="41"/>
      <c r="E947" s="41"/>
      <c r="F947" s="41"/>
      <c r="G947" s="41"/>
      <c r="H947" s="41"/>
      <c r="I947" s="41"/>
      <c r="J947" s="41"/>
      <c r="K947" s="125"/>
    </row>
    <row r="948" spans="1:11" ht="16" thickBot="1" x14ac:dyDescent="0.4">
      <c r="A948" s="276" t="s">
        <v>707</v>
      </c>
      <c r="B948" s="277"/>
      <c r="C948" s="277"/>
      <c r="D948" s="277"/>
      <c r="E948" s="277"/>
      <c r="F948" s="277"/>
      <c r="G948" s="42" t="e">
        <f>VLOOKUP(F938,Arkusz4!B$2:O$55,6,0)</f>
        <v>#N/A</v>
      </c>
      <c r="H948" s="269" t="str">
        <f>IFERROR(IF(G948="T","OBJĘTE UMOWĄ","NIE DOTYCZY"),"")</f>
        <v/>
      </c>
      <c r="I948" s="269"/>
      <c r="J948" s="269"/>
      <c r="K948" s="270"/>
    </row>
    <row r="949" spans="1:11" x14ac:dyDescent="0.35">
      <c r="A949" s="278" t="s">
        <v>654</v>
      </c>
      <c r="B949" s="279"/>
      <c r="C949" s="279"/>
      <c r="D949" s="279"/>
      <c r="E949" s="279"/>
      <c r="F949" s="279"/>
      <c r="G949" s="279"/>
      <c r="H949" s="279"/>
      <c r="I949" s="279"/>
      <c r="J949" s="279"/>
      <c r="K949" s="280"/>
    </row>
    <row r="950" spans="1:11" ht="31" x14ac:dyDescent="0.35">
      <c r="A950" s="126" t="s">
        <v>649</v>
      </c>
      <c r="B950" s="274" t="s">
        <v>650</v>
      </c>
      <c r="C950" s="274"/>
      <c r="D950" s="274"/>
      <c r="E950" s="274"/>
      <c r="F950" s="274"/>
      <c r="G950" s="274"/>
      <c r="H950" s="274"/>
      <c r="I950" s="107" t="s">
        <v>651</v>
      </c>
      <c r="J950" s="107" t="s">
        <v>652</v>
      </c>
      <c r="K950" s="127" t="s">
        <v>658</v>
      </c>
    </row>
    <row r="951" spans="1:11" x14ac:dyDescent="0.35">
      <c r="A951" s="128"/>
      <c r="B951" s="289"/>
      <c r="C951" s="289"/>
      <c r="D951" s="289"/>
      <c r="E951" s="289"/>
      <c r="F951" s="289"/>
      <c r="G951" s="289"/>
      <c r="H951" s="289"/>
      <c r="I951" s="105"/>
      <c r="J951" s="106"/>
      <c r="K951" s="129"/>
    </row>
    <row r="952" spans="1:11" x14ac:dyDescent="0.35">
      <c r="A952" s="128"/>
      <c r="B952" s="289"/>
      <c r="C952" s="289"/>
      <c r="D952" s="289"/>
      <c r="E952" s="289"/>
      <c r="F952" s="289"/>
      <c r="G952" s="289"/>
      <c r="H952" s="289"/>
      <c r="I952" s="105"/>
      <c r="J952" s="106"/>
      <c r="K952" s="129"/>
    </row>
    <row r="953" spans="1:11" x14ac:dyDescent="0.35">
      <c r="A953" s="128"/>
      <c r="B953" s="289"/>
      <c r="C953" s="289"/>
      <c r="D953" s="289"/>
      <c r="E953" s="289"/>
      <c r="F953" s="289"/>
      <c r="G953" s="289"/>
      <c r="H953" s="289"/>
      <c r="I953" s="105"/>
      <c r="J953" s="106"/>
      <c r="K953" s="129"/>
    </row>
    <row r="954" spans="1:11" x14ac:dyDescent="0.35">
      <c r="A954" s="128"/>
      <c r="B954" s="289"/>
      <c r="C954" s="289"/>
      <c r="D954" s="289"/>
      <c r="E954" s="289"/>
      <c r="F954" s="289"/>
      <c r="G954" s="289"/>
      <c r="H954" s="289"/>
      <c r="I954" s="105"/>
      <c r="J954" s="106"/>
      <c r="K954" s="129"/>
    </row>
    <row r="955" spans="1:11" x14ac:dyDescent="0.35">
      <c r="A955" s="128"/>
      <c r="B955" s="289"/>
      <c r="C955" s="289"/>
      <c r="D955" s="289"/>
      <c r="E955" s="289"/>
      <c r="F955" s="289"/>
      <c r="G955" s="289"/>
      <c r="H955" s="289"/>
      <c r="I955" s="105"/>
      <c r="J955" s="106"/>
      <c r="K955" s="129"/>
    </row>
    <row r="956" spans="1:11" x14ac:dyDescent="0.35">
      <c r="A956" s="128"/>
      <c r="B956" s="289"/>
      <c r="C956" s="289"/>
      <c r="D956" s="289"/>
      <c r="E956" s="289"/>
      <c r="F956" s="289"/>
      <c r="G956" s="289"/>
      <c r="H956" s="289"/>
      <c r="I956" s="105"/>
      <c r="J956" s="106"/>
      <c r="K956" s="129"/>
    </row>
    <row r="957" spans="1:11" x14ac:dyDescent="0.35">
      <c r="A957" s="128"/>
      <c r="B957" s="289"/>
      <c r="C957" s="289"/>
      <c r="D957" s="289"/>
      <c r="E957" s="289"/>
      <c r="F957" s="289"/>
      <c r="G957" s="289"/>
      <c r="H957" s="289"/>
      <c r="I957" s="105"/>
      <c r="J957" s="106"/>
      <c r="K957" s="129"/>
    </row>
    <row r="958" spans="1:11" x14ac:dyDescent="0.35">
      <c r="A958" s="128"/>
      <c r="B958" s="289"/>
      <c r="C958" s="289"/>
      <c r="D958" s="289"/>
      <c r="E958" s="289"/>
      <c r="F958" s="289"/>
      <c r="G958" s="289"/>
      <c r="H958" s="289"/>
      <c r="I958" s="105"/>
      <c r="J958" s="106"/>
      <c r="K958" s="129"/>
    </row>
    <row r="959" spans="1:11" x14ac:dyDescent="0.35">
      <c r="A959" s="293" t="s">
        <v>656</v>
      </c>
      <c r="B959" s="294"/>
      <c r="C959" s="294"/>
      <c r="D959" s="294"/>
      <c r="E959" s="294"/>
      <c r="F959" s="294"/>
      <c r="G959" s="294"/>
      <c r="H959" s="294"/>
      <c r="I959" s="294"/>
      <c r="J959" s="295"/>
      <c r="K959" s="150">
        <f>SUM(K951:K958)</f>
        <v>0</v>
      </c>
    </row>
    <row r="960" spans="1:11" ht="16" thickBot="1" x14ac:dyDescent="0.4">
      <c r="A960" s="264" t="s">
        <v>653</v>
      </c>
      <c r="B960" s="265"/>
      <c r="C960" s="265"/>
      <c r="D960" s="265"/>
      <c r="E960" s="265"/>
      <c r="F960" s="265"/>
      <c r="G960" s="265"/>
      <c r="H960" s="265"/>
      <c r="I960" s="265"/>
      <c r="J960" s="265"/>
      <c r="K960" s="266"/>
    </row>
    <row r="961" spans="1:11" ht="16" thickBot="1" x14ac:dyDescent="0.4">
      <c r="A961" s="130"/>
      <c r="B961" s="20"/>
      <c r="C961" s="20"/>
      <c r="D961" s="20"/>
      <c r="E961" s="20"/>
      <c r="F961" s="20"/>
      <c r="G961" s="20"/>
      <c r="H961" s="20"/>
      <c r="I961" s="20"/>
      <c r="J961" s="20"/>
      <c r="K961" s="131"/>
    </row>
    <row r="962" spans="1:11" ht="25" customHeight="1" thickBot="1" x14ac:dyDescent="0.4">
      <c r="A962" s="276" t="s">
        <v>709</v>
      </c>
      <c r="B962" s="290"/>
      <c r="C962" s="290"/>
      <c r="D962" s="290"/>
      <c r="E962" s="290"/>
      <c r="F962" s="290"/>
      <c r="G962" s="42" t="e">
        <f>VLOOKUP(F938,Arkusz4!B$2:O$55,7,0)</f>
        <v>#N/A</v>
      </c>
      <c r="H962" s="269" t="str">
        <f>IFERROR(IF(G962="T","OBJĘTE UMOWĄ","NIE DOTYCZY"),"")</f>
        <v/>
      </c>
      <c r="I962" s="269"/>
      <c r="J962" s="269"/>
      <c r="K962" s="270"/>
    </row>
    <row r="963" spans="1:11" x14ac:dyDescent="0.35">
      <c r="A963" s="278" t="s">
        <v>648</v>
      </c>
      <c r="B963" s="279"/>
      <c r="C963" s="279"/>
      <c r="D963" s="279"/>
      <c r="E963" s="279"/>
      <c r="F963" s="279"/>
      <c r="G963" s="279"/>
      <c r="H963" s="279"/>
      <c r="I963" s="279"/>
      <c r="J963" s="279"/>
      <c r="K963" s="280"/>
    </row>
    <row r="964" spans="1:11" ht="31" x14ac:dyDescent="0.35">
      <c r="A964" s="126" t="s">
        <v>649</v>
      </c>
      <c r="B964" s="274" t="s">
        <v>650</v>
      </c>
      <c r="C964" s="274"/>
      <c r="D964" s="274"/>
      <c r="E964" s="274"/>
      <c r="F964" s="274"/>
      <c r="G964" s="274"/>
      <c r="H964" s="274"/>
      <c r="I964" s="107" t="s">
        <v>651</v>
      </c>
      <c r="J964" s="107" t="s">
        <v>652</v>
      </c>
      <c r="K964" s="127" t="s">
        <v>658</v>
      </c>
    </row>
    <row r="965" spans="1:11" x14ac:dyDescent="0.35">
      <c r="A965" s="128"/>
      <c r="B965" s="263"/>
      <c r="C965" s="263"/>
      <c r="D965" s="263"/>
      <c r="E965" s="263"/>
      <c r="F965" s="263"/>
      <c r="G965" s="263"/>
      <c r="H965" s="263"/>
      <c r="I965" s="105"/>
      <c r="J965" s="106"/>
      <c r="K965" s="129"/>
    </row>
    <row r="966" spans="1:11" x14ac:dyDescent="0.35">
      <c r="A966" s="128"/>
      <c r="B966" s="263"/>
      <c r="C966" s="263"/>
      <c r="D966" s="263"/>
      <c r="E966" s="263"/>
      <c r="F966" s="263"/>
      <c r="G966" s="263"/>
      <c r="H966" s="263"/>
      <c r="I966" s="105"/>
      <c r="J966" s="106"/>
      <c r="K966" s="129"/>
    </row>
    <row r="967" spans="1:11" x14ac:dyDescent="0.35">
      <c r="A967" s="128"/>
      <c r="B967" s="263"/>
      <c r="C967" s="263"/>
      <c r="D967" s="263"/>
      <c r="E967" s="263"/>
      <c r="F967" s="263"/>
      <c r="G967" s="263"/>
      <c r="H967" s="263"/>
      <c r="I967" s="105"/>
      <c r="J967" s="106"/>
      <c r="K967" s="129"/>
    </row>
    <row r="968" spans="1:11" x14ac:dyDescent="0.35">
      <c r="A968" s="128"/>
      <c r="B968" s="263"/>
      <c r="C968" s="263"/>
      <c r="D968" s="263"/>
      <c r="E968" s="263"/>
      <c r="F968" s="263"/>
      <c r="G968" s="263"/>
      <c r="H968" s="263"/>
      <c r="I968" s="105"/>
      <c r="J968" s="106"/>
      <c r="K968" s="129"/>
    </row>
    <row r="969" spans="1:11" x14ac:dyDescent="0.35">
      <c r="A969" s="128"/>
      <c r="B969" s="263"/>
      <c r="C969" s="263"/>
      <c r="D969" s="263"/>
      <c r="E969" s="263"/>
      <c r="F969" s="263"/>
      <c r="G969" s="263"/>
      <c r="H969" s="263"/>
      <c r="I969" s="105"/>
      <c r="J969" s="106"/>
      <c r="K969" s="129"/>
    </row>
    <row r="970" spans="1:11" x14ac:dyDescent="0.35">
      <c r="A970" s="128"/>
      <c r="B970" s="263"/>
      <c r="C970" s="263"/>
      <c r="D970" s="263"/>
      <c r="E970" s="263"/>
      <c r="F970" s="263"/>
      <c r="G970" s="263"/>
      <c r="H970" s="263"/>
      <c r="I970" s="105"/>
      <c r="J970" s="106"/>
      <c r="K970" s="129"/>
    </row>
    <row r="971" spans="1:11" x14ac:dyDescent="0.35">
      <c r="A971" s="128"/>
      <c r="B971" s="263"/>
      <c r="C971" s="263"/>
      <c r="D971" s="263"/>
      <c r="E971" s="263"/>
      <c r="F971" s="263"/>
      <c r="G971" s="263"/>
      <c r="H971" s="263"/>
      <c r="I971" s="105"/>
      <c r="J971" s="106"/>
      <c r="K971" s="129"/>
    </row>
    <row r="972" spans="1:11" x14ac:dyDescent="0.35">
      <c r="A972" s="128"/>
      <c r="B972" s="263"/>
      <c r="C972" s="263"/>
      <c r="D972" s="263"/>
      <c r="E972" s="263"/>
      <c r="F972" s="263"/>
      <c r="G972" s="263"/>
      <c r="H972" s="263"/>
      <c r="I972" s="105"/>
      <c r="J972" s="106"/>
      <c r="K972" s="129"/>
    </row>
    <row r="973" spans="1:11" x14ac:dyDescent="0.35">
      <c r="A973" s="293" t="s">
        <v>656</v>
      </c>
      <c r="B973" s="294"/>
      <c r="C973" s="294"/>
      <c r="D973" s="294"/>
      <c r="E973" s="294"/>
      <c r="F973" s="294"/>
      <c r="G973" s="294"/>
      <c r="H973" s="294"/>
      <c r="I973" s="294"/>
      <c r="J973" s="294"/>
      <c r="K973" s="150">
        <f>SUM(K965:K972)</f>
        <v>0</v>
      </c>
    </row>
    <row r="974" spans="1:11" ht="16" thickBot="1" x14ac:dyDescent="0.4">
      <c r="A974" s="264" t="s">
        <v>653</v>
      </c>
      <c r="B974" s="265"/>
      <c r="C974" s="265"/>
      <c r="D974" s="265"/>
      <c r="E974" s="265"/>
      <c r="F974" s="265"/>
      <c r="G974" s="265"/>
      <c r="H974" s="265"/>
      <c r="I974" s="265"/>
      <c r="J974" s="265"/>
      <c r="K974" s="266"/>
    </row>
    <row r="975" spans="1:11" ht="16" thickBot="1" x14ac:dyDescent="0.4">
      <c r="A975" s="130"/>
      <c r="B975" s="20"/>
      <c r="C975" s="20"/>
      <c r="D975" s="20"/>
      <c r="E975" s="20"/>
      <c r="F975" s="20"/>
      <c r="G975" s="20"/>
      <c r="H975" s="20"/>
      <c r="I975" s="20"/>
      <c r="J975" s="20"/>
      <c r="K975" s="131"/>
    </row>
    <row r="976" spans="1:11" ht="16" thickBot="1" x14ac:dyDescent="0.4">
      <c r="A976" s="267" t="s">
        <v>708</v>
      </c>
      <c r="B976" s="268"/>
      <c r="C976" s="268"/>
      <c r="D976" s="268"/>
      <c r="E976" s="268"/>
      <c r="F976" s="268"/>
      <c r="G976" s="42" t="e">
        <f>VLOOKUP(F938,Arkusz4!B$2:O$55,8,0)</f>
        <v>#N/A</v>
      </c>
      <c r="H976" s="269" t="str">
        <f>IFERROR(IF(G976="T","OBJĘTE UMOWĄ","NIE DOTYCZY"),"")</f>
        <v/>
      </c>
      <c r="I976" s="269"/>
      <c r="J976" s="269"/>
      <c r="K976" s="270"/>
    </row>
    <row r="977" spans="1:11" x14ac:dyDescent="0.35">
      <c r="A977" s="271" t="s">
        <v>648</v>
      </c>
      <c r="B977" s="272"/>
      <c r="C977" s="272"/>
      <c r="D977" s="272"/>
      <c r="E977" s="272"/>
      <c r="F977" s="272"/>
      <c r="G977" s="272"/>
      <c r="H977" s="272"/>
      <c r="I977" s="272"/>
      <c r="J977" s="272"/>
      <c r="K977" s="273"/>
    </row>
    <row r="978" spans="1:11" ht="31" x14ac:dyDescent="0.35">
      <c r="A978" s="126" t="s">
        <v>649</v>
      </c>
      <c r="B978" s="274" t="s">
        <v>650</v>
      </c>
      <c r="C978" s="274"/>
      <c r="D978" s="274"/>
      <c r="E978" s="274"/>
      <c r="F978" s="274"/>
      <c r="G978" s="274"/>
      <c r="H978" s="274"/>
      <c r="I978" s="107" t="s">
        <v>651</v>
      </c>
      <c r="J978" s="107" t="s">
        <v>652</v>
      </c>
      <c r="K978" s="127" t="s">
        <v>658</v>
      </c>
    </row>
    <row r="979" spans="1:11" x14ac:dyDescent="0.35">
      <c r="A979" s="128"/>
      <c r="B979" s="263"/>
      <c r="C979" s="263"/>
      <c r="D979" s="263"/>
      <c r="E979" s="263"/>
      <c r="F979" s="263"/>
      <c r="G979" s="263"/>
      <c r="H979" s="263"/>
      <c r="I979" s="105"/>
      <c r="J979" s="106"/>
      <c r="K979" s="129"/>
    </row>
    <row r="980" spans="1:11" x14ac:dyDescent="0.35">
      <c r="A980" s="128"/>
      <c r="B980" s="263"/>
      <c r="C980" s="263"/>
      <c r="D980" s="263"/>
      <c r="E980" s="263"/>
      <c r="F980" s="263"/>
      <c r="G980" s="263"/>
      <c r="H980" s="263"/>
      <c r="I980" s="105"/>
      <c r="J980" s="106"/>
      <c r="K980" s="129"/>
    </row>
    <row r="981" spans="1:11" x14ac:dyDescent="0.35">
      <c r="A981" s="128"/>
      <c r="B981" s="263"/>
      <c r="C981" s="263"/>
      <c r="D981" s="263"/>
      <c r="E981" s="263"/>
      <c r="F981" s="263"/>
      <c r="G981" s="263"/>
      <c r="H981" s="263"/>
      <c r="I981" s="105"/>
      <c r="J981" s="106"/>
      <c r="K981" s="129"/>
    </row>
    <row r="982" spans="1:11" x14ac:dyDescent="0.35">
      <c r="A982" s="128"/>
      <c r="B982" s="263"/>
      <c r="C982" s="263"/>
      <c r="D982" s="263"/>
      <c r="E982" s="263"/>
      <c r="F982" s="263"/>
      <c r="G982" s="263"/>
      <c r="H982" s="263"/>
      <c r="I982" s="105"/>
      <c r="J982" s="106"/>
      <c r="K982" s="129"/>
    </row>
    <row r="983" spans="1:11" x14ac:dyDescent="0.35">
      <c r="A983" s="128"/>
      <c r="B983" s="263"/>
      <c r="C983" s="263"/>
      <c r="D983" s="263"/>
      <c r="E983" s="263"/>
      <c r="F983" s="263"/>
      <c r="G983" s="263"/>
      <c r="H983" s="263"/>
      <c r="I983" s="105"/>
      <c r="J983" s="106"/>
      <c r="K983" s="129"/>
    </row>
    <row r="984" spans="1:11" x14ac:dyDescent="0.35">
      <c r="A984" s="128"/>
      <c r="B984" s="263"/>
      <c r="C984" s="263"/>
      <c r="D984" s="263"/>
      <c r="E984" s="263"/>
      <c r="F984" s="263"/>
      <c r="G984" s="263"/>
      <c r="H984" s="263"/>
      <c r="I984" s="105"/>
      <c r="J984" s="106"/>
      <c r="K984" s="129"/>
    </row>
    <row r="985" spans="1:11" x14ac:dyDescent="0.35">
      <c r="A985" s="128"/>
      <c r="B985" s="263"/>
      <c r="C985" s="263"/>
      <c r="D985" s="263"/>
      <c r="E985" s="263"/>
      <c r="F985" s="263"/>
      <c r="G985" s="263"/>
      <c r="H985" s="263"/>
      <c r="I985" s="105"/>
      <c r="J985" s="106"/>
      <c r="K985" s="129"/>
    </row>
    <row r="986" spans="1:11" x14ac:dyDescent="0.35">
      <c r="A986" s="128"/>
      <c r="B986" s="263"/>
      <c r="C986" s="263"/>
      <c r="D986" s="263"/>
      <c r="E986" s="263"/>
      <c r="F986" s="263"/>
      <c r="G986" s="263"/>
      <c r="H986" s="263"/>
      <c r="I986" s="105"/>
      <c r="J986" s="106"/>
      <c r="K986" s="129"/>
    </row>
    <row r="987" spans="1:11" x14ac:dyDescent="0.35">
      <c r="A987" s="293" t="s">
        <v>656</v>
      </c>
      <c r="B987" s="294"/>
      <c r="C987" s="294"/>
      <c r="D987" s="294"/>
      <c r="E987" s="294"/>
      <c r="F987" s="294"/>
      <c r="G987" s="294"/>
      <c r="H987" s="294"/>
      <c r="I987" s="294"/>
      <c r="J987" s="295"/>
      <c r="K987" s="150">
        <f>SUM(K979:K986)</f>
        <v>0</v>
      </c>
    </row>
    <row r="988" spans="1:11" ht="16" thickBot="1" x14ac:dyDescent="0.4">
      <c r="A988" s="264" t="s">
        <v>653</v>
      </c>
      <c r="B988" s="265"/>
      <c r="C988" s="265"/>
      <c r="D988" s="265"/>
      <c r="E988" s="265"/>
      <c r="F988" s="265"/>
      <c r="G988" s="265"/>
      <c r="H988" s="265"/>
      <c r="I988" s="265"/>
      <c r="J988" s="265"/>
      <c r="K988" s="266"/>
    </row>
    <row r="989" spans="1:11" ht="16" thickBot="1" x14ac:dyDescent="0.4">
      <c r="A989" s="130"/>
      <c r="B989" s="20"/>
      <c r="C989" s="20"/>
      <c r="D989" s="20"/>
      <c r="E989" s="20"/>
      <c r="F989" s="20"/>
      <c r="G989" s="20"/>
      <c r="H989" s="20"/>
      <c r="I989" s="20"/>
      <c r="J989" s="20"/>
      <c r="K989" s="131"/>
    </row>
    <row r="990" spans="1:11" ht="16" thickBot="1" x14ac:dyDescent="0.4">
      <c r="A990" s="267" t="s">
        <v>710</v>
      </c>
      <c r="B990" s="268"/>
      <c r="C990" s="268"/>
      <c r="D990" s="268"/>
      <c r="E990" s="268"/>
      <c r="F990" s="268"/>
      <c r="G990" s="42" t="e">
        <f>VLOOKUP(F938,Arkusz4!B$2:O$55,9,0)</f>
        <v>#N/A</v>
      </c>
      <c r="H990" s="269" t="str">
        <f>IFERROR(IF(G990="T","OBJĘTE UMOWĄ","NIE DOTYCZY"),"")</f>
        <v/>
      </c>
      <c r="I990" s="269"/>
      <c r="J990" s="269"/>
      <c r="K990" s="270"/>
    </row>
    <row r="991" spans="1:11" x14ac:dyDescent="0.35">
      <c r="A991" s="271" t="s">
        <v>648</v>
      </c>
      <c r="B991" s="272"/>
      <c r="C991" s="272"/>
      <c r="D991" s="272"/>
      <c r="E991" s="272"/>
      <c r="F991" s="272"/>
      <c r="G991" s="272"/>
      <c r="H991" s="272"/>
      <c r="I991" s="272"/>
      <c r="J991" s="272"/>
      <c r="K991" s="273"/>
    </row>
    <row r="992" spans="1:11" ht="31" x14ac:dyDescent="0.35">
      <c r="A992" s="126" t="s">
        <v>649</v>
      </c>
      <c r="B992" s="274" t="s">
        <v>650</v>
      </c>
      <c r="C992" s="274"/>
      <c r="D992" s="274"/>
      <c r="E992" s="274"/>
      <c r="F992" s="274"/>
      <c r="G992" s="274"/>
      <c r="H992" s="274"/>
      <c r="I992" s="107" t="s">
        <v>651</v>
      </c>
      <c r="J992" s="107" t="s">
        <v>652</v>
      </c>
      <c r="K992" s="127" t="s">
        <v>658</v>
      </c>
    </row>
    <row r="993" spans="1:11" x14ac:dyDescent="0.35">
      <c r="A993" s="128"/>
      <c r="B993" s="263"/>
      <c r="C993" s="263"/>
      <c r="D993" s="263"/>
      <c r="E993" s="263"/>
      <c r="F993" s="263"/>
      <c r="G993" s="263"/>
      <c r="H993" s="263"/>
      <c r="I993" s="105"/>
      <c r="J993" s="106"/>
      <c r="K993" s="129"/>
    </row>
    <row r="994" spans="1:11" x14ac:dyDescent="0.35">
      <c r="A994" s="128"/>
      <c r="B994" s="263"/>
      <c r="C994" s="263"/>
      <c r="D994" s="263"/>
      <c r="E994" s="263"/>
      <c r="F994" s="263"/>
      <c r="G994" s="263"/>
      <c r="H994" s="263"/>
      <c r="I994" s="105"/>
      <c r="J994" s="106"/>
      <c r="K994" s="129"/>
    </row>
    <row r="995" spans="1:11" x14ac:dyDescent="0.35">
      <c r="A995" s="128"/>
      <c r="B995" s="263"/>
      <c r="C995" s="263"/>
      <c r="D995" s="263"/>
      <c r="E995" s="263"/>
      <c r="F995" s="263"/>
      <c r="G995" s="263"/>
      <c r="H995" s="263"/>
      <c r="I995" s="105"/>
      <c r="J995" s="106"/>
      <c r="K995" s="129"/>
    </row>
    <row r="996" spans="1:11" x14ac:dyDescent="0.35">
      <c r="A996" s="128"/>
      <c r="B996" s="263"/>
      <c r="C996" s="263"/>
      <c r="D996" s="263"/>
      <c r="E996" s="263"/>
      <c r="F996" s="263"/>
      <c r="G996" s="263"/>
      <c r="H996" s="263"/>
      <c r="I996" s="105"/>
      <c r="J996" s="106"/>
      <c r="K996" s="129"/>
    </row>
    <row r="997" spans="1:11" x14ac:dyDescent="0.35">
      <c r="A997" s="128"/>
      <c r="B997" s="263"/>
      <c r="C997" s="263"/>
      <c r="D997" s="263"/>
      <c r="E997" s="263"/>
      <c r="F997" s="263"/>
      <c r="G997" s="263"/>
      <c r="H997" s="263"/>
      <c r="I997" s="105"/>
      <c r="J997" s="106"/>
      <c r="K997" s="129"/>
    </row>
    <row r="998" spans="1:11" x14ac:dyDescent="0.35">
      <c r="A998" s="128"/>
      <c r="B998" s="263"/>
      <c r="C998" s="263"/>
      <c r="D998" s="263"/>
      <c r="E998" s="263"/>
      <c r="F998" s="263"/>
      <c r="G998" s="263"/>
      <c r="H998" s="263"/>
      <c r="I998" s="105"/>
      <c r="J998" s="106"/>
      <c r="K998" s="129"/>
    </row>
    <row r="999" spans="1:11" x14ac:dyDescent="0.35">
      <c r="A999" s="128"/>
      <c r="B999" s="263"/>
      <c r="C999" s="263"/>
      <c r="D999" s="263"/>
      <c r="E999" s="263"/>
      <c r="F999" s="263"/>
      <c r="G999" s="263"/>
      <c r="H999" s="263"/>
      <c r="I999" s="105"/>
      <c r="J999" s="106"/>
      <c r="K999" s="129"/>
    </row>
    <row r="1000" spans="1:11" x14ac:dyDescent="0.35">
      <c r="A1000" s="128"/>
      <c r="B1000" s="263"/>
      <c r="C1000" s="263"/>
      <c r="D1000" s="263"/>
      <c r="E1000" s="263"/>
      <c r="F1000" s="263"/>
      <c r="G1000" s="263"/>
      <c r="H1000" s="263"/>
      <c r="I1000" s="105"/>
      <c r="J1000" s="106"/>
      <c r="K1000" s="129"/>
    </row>
    <row r="1001" spans="1:11" x14ac:dyDescent="0.35">
      <c r="A1001" s="293" t="s">
        <v>656</v>
      </c>
      <c r="B1001" s="294"/>
      <c r="C1001" s="294"/>
      <c r="D1001" s="294"/>
      <c r="E1001" s="294"/>
      <c r="F1001" s="294"/>
      <c r="G1001" s="294"/>
      <c r="H1001" s="294"/>
      <c r="I1001" s="294"/>
      <c r="J1001" s="295"/>
      <c r="K1001" s="150">
        <f>SUM(K993:K1000)</f>
        <v>0</v>
      </c>
    </row>
    <row r="1002" spans="1:11" ht="16" thickBot="1" x14ac:dyDescent="0.4">
      <c r="A1002" s="264" t="s">
        <v>653</v>
      </c>
      <c r="B1002" s="265"/>
      <c r="C1002" s="265"/>
      <c r="D1002" s="265"/>
      <c r="E1002" s="265"/>
      <c r="F1002" s="265"/>
      <c r="G1002" s="265"/>
      <c r="H1002" s="265"/>
      <c r="I1002" s="265"/>
      <c r="J1002" s="265"/>
      <c r="K1002" s="266"/>
    </row>
    <row r="1003" spans="1:11" ht="16" thickBot="1" x14ac:dyDescent="0.4">
      <c r="A1003" s="130"/>
      <c r="B1003" s="20"/>
      <c r="C1003" s="20"/>
      <c r="D1003" s="20"/>
      <c r="E1003" s="20"/>
      <c r="F1003" s="20"/>
      <c r="G1003" s="20"/>
      <c r="H1003" s="20"/>
      <c r="I1003" s="20"/>
      <c r="J1003" s="20"/>
      <c r="K1003" s="131"/>
    </row>
    <row r="1004" spans="1:11" ht="16" thickBot="1" x14ac:dyDescent="0.4">
      <c r="A1004" s="267" t="s">
        <v>711</v>
      </c>
      <c r="B1004" s="268"/>
      <c r="C1004" s="268"/>
      <c r="D1004" s="268"/>
      <c r="E1004" s="268"/>
      <c r="F1004" s="268"/>
      <c r="G1004" s="42" t="e">
        <f>VLOOKUP(F938,Arkusz4!B$2:O$55,10,0)</f>
        <v>#N/A</v>
      </c>
      <c r="H1004" s="269" t="str">
        <f>IFERROR(IF(G1004="T","OBJĘTE UMOWĄ","NIE DOTYCZY"),"")</f>
        <v/>
      </c>
      <c r="I1004" s="269"/>
      <c r="J1004" s="269"/>
      <c r="K1004" s="270"/>
    </row>
    <row r="1005" spans="1:11" x14ac:dyDescent="0.35">
      <c r="A1005" s="271" t="s">
        <v>648</v>
      </c>
      <c r="B1005" s="272"/>
      <c r="C1005" s="272"/>
      <c r="D1005" s="272"/>
      <c r="E1005" s="272"/>
      <c r="F1005" s="272"/>
      <c r="G1005" s="272"/>
      <c r="H1005" s="272"/>
      <c r="I1005" s="272"/>
      <c r="J1005" s="272"/>
      <c r="K1005" s="273"/>
    </row>
    <row r="1006" spans="1:11" ht="31" x14ac:dyDescent="0.35">
      <c r="A1006" s="126" t="s">
        <v>649</v>
      </c>
      <c r="B1006" s="274" t="s">
        <v>650</v>
      </c>
      <c r="C1006" s="274"/>
      <c r="D1006" s="274"/>
      <c r="E1006" s="274"/>
      <c r="F1006" s="274"/>
      <c r="G1006" s="274"/>
      <c r="H1006" s="274"/>
      <c r="I1006" s="107" t="s">
        <v>651</v>
      </c>
      <c r="J1006" s="107" t="s">
        <v>652</v>
      </c>
      <c r="K1006" s="127" t="s">
        <v>658</v>
      </c>
    </row>
    <row r="1007" spans="1:11" x14ac:dyDescent="0.35">
      <c r="A1007" s="128"/>
      <c r="B1007" s="263"/>
      <c r="C1007" s="263"/>
      <c r="D1007" s="263"/>
      <c r="E1007" s="263"/>
      <c r="F1007" s="263"/>
      <c r="G1007" s="263"/>
      <c r="H1007" s="263"/>
      <c r="I1007" s="105"/>
      <c r="J1007" s="106"/>
      <c r="K1007" s="129"/>
    </row>
    <row r="1008" spans="1:11" x14ac:dyDescent="0.35">
      <c r="A1008" s="128"/>
      <c r="B1008" s="263"/>
      <c r="C1008" s="263"/>
      <c r="D1008" s="263"/>
      <c r="E1008" s="263"/>
      <c r="F1008" s="263"/>
      <c r="G1008" s="263"/>
      <c r="H1008" s="263"/>
      <c r="I1008" s="105"/>
      <c r="J1008" s="106"/>
      <c r="K1008" s="129"/>
    </row>
    <row r="1009" spans="1:11" x14ac:dyDescent="0.35">
      <c r="A1009" s="128"/>
      <c r="B1009" s="263"/>
      <c r="C1009" s="263"/>
      <c r="D1009" s="263"/>
      <c r="E1009" s="263"/>
      <c r="F1009" s="263"/>
      <c r="G1009" s="263"/>
      <c r="H1009" s="263"/>
      <c r="I1009" s="105"/>
      <c r="J1009" s="106"/>
      <c r="K1009" s="129"/>
    </row>
    <row r="1010" spans="1:11" x14ac:dyDescent="0.35">
      <c r="A1010" s="128"/>
      <c r="B1010" s="263"/>
      <c r="C1010" s="263"/>
      <c r="D1010" s="263"/>
      <c r="E1010" s="263"/>
      <c r="F1010" s="263"/>
      <c r="G1010" s="263"/>
      <c r="H1010" s="263"/>
      <c r="I1010" s="105"/>
      <c r="J1010" s="106"/>
      <c r="K1010" s="129"/>
    </row>
    <row r="1011" spans="1:11" x14ac:dyDescent="0.35">
      <c r="A1011" s="128"/>
      <c r="B1011" s="263"/>
      <c r="C1011" s="263"/>
      <c r="D1011" s="263"/>
      <c r="E1011" s="263"/>
      <c r="F1011" s="263"/>
      <c r="G1011" s="263"/>
      <c r="H1011" s="263"/>
      <c r="I1011" s="105"/>
      <c r="J1011" s="106"/>
      <c r="K1011" s="129"/>
    </row>
    <row r="1012" spans="1:11" x14ac:dyDescent="0.35">
      <c r="A1012" s="128"/>
      <c r="B1012" s="263"/>
      <c r="C1012" s="263"/>
      <c r="D1012" s="263"/>
      <c r="E1012" s="263"/>
      <c r="F1012" s="263"/>
      <c r="G1012" s="263"/>
      <c r="H1012" s="263"/>
      <c r="I1012" s="105"/>
      <c r="J1012" s="106"/>
      <c r="K1012" s="129"/>
    </row>
    <row r="1013" spans="1:11" x14ac:dyDescent="0.35">
      <c r="A1013" s="128"/>
      <c r="B1013" s="263"/>
      <c r="C1013" s="263"/>
      <c r="D1013" s="263"/>
      <c r="E1013" s="263"/>
      <c r="F1013" s="263"/>
      <c r="G1013" s="263"/>
      <c r="H1013" s="263"/>
      <c r="I1013" s="105"/>
      <c r="J1013" s="106"/>
      <c r="K1013" s="129"/>
    </row>
    <row r="1014" spans="1:11" x14ac:dyDescent="0.35">
      <c r="A1014" s="128"/>
      <c r="B1014" s="263"/>
      <c r="C1014" s="263"/>
      <c r="D1014" s="263"/>
      <c r="E1014" s="263"/>
      <c r="F1014" s="263"/>
      <c r="G1014" s="263"/>
      <c r="H1014" s="263"/>
      <c r="I1014" s="105"/>
      <c r="J1014" s="106"/>
      <c r="K1014" s="129"/>
    </row>
    <row r="1015" spans="1:11" x14ac:dyDescent="0.35">
      <c r="A1015" s="293" t="s">
        <v>656</v>
      </c>
      <c r="B1015" s="294"/>
      <c r="C1015" s="294"/>
      <c r="D1015" s="294"/>
      <c r="E1015" s="294"/>
      <c r="F1015" s="294"/>
      <c r="G1015" s="294"/>
      <c r="H1015" s="294"/>
      <c r="I1015" s="294"/>
      <c r="J1015" s="295"/>
      <c r="K1015" s="150">
        <f>SUM(K1007:K1014)</f>
        <v>0</v>
      </c>
    </row>
    <row r="1016" spans="1:11" ht="16" thickBot="1" x14ac:dyDescent="0.4">
      <c r="A1016" s="264" t="s">
        <v>653</v>
      </c>
      <c r="B1016" s="265"/>
      <c r="C1016" s="265"/>
      <c r="D1016" s="265"/>
      <c r="E1016" s="265"/>
      <c r="F1016" s="265"/>
      <c r="G1016" s="265"/>
      <c r="H1016" s="265"/>
      <c r="I1016" s="265"/>
      <c r="J1016" s="265"/>
      <c r="K1016" s="266"/>
    </row>
    <row r="1017" spans="1:11" ht="16" thickBot="1" x14ac:dyDescent="0.4">
      <c r="A1017" s="130"/>
      <c r="B1017" s="20"/>
      <c r="C1017" s="20"/>
      <c r="D1017" s="20"/>
      <c r="E1017" s="20"/>
      <c r="F1017" s="20"/>
      <c r="G1017" s="20"/>
      <c r="H1017" s="20"/>
      <c r="I1017" s="20"/>
      <c r="J1017" s="20"/>
      <c r="K1017" s="131"/>
    </row>
    <row r="1018" spans="1:11" ht="16" thickBot="1" x14ac:dyDescent="0.4">
      <c r="A1018" s="267" t="s">
        <v>712</v>
      </c>
      <c r="B1018" s="268"/>
      <c r="C1018" s="268"/>
      <c r="D1018" s="268"/>
      <c r="E1018" s="268"/>
      <c r="F1018" s="268"/>
      <c r="G1018" s="42" t="e">
        <f>VLOOKUP(F938,Arkusz4!B$2:O$55,11,0)</f>
        <v>#N/A</v>
      </c>
      <c r="H1018" s="269" t="str">
        <f>IFERROR(IF(G1018="T","OBJĘTE UMOWĄ","NIE DOTYCZY"),"")</f>
        <v/>
      </c>
      <c r="I1018" s="269"/>
      <c r="J1018" s="269"/>
      <c r="K1018" s="270"/>
    </row>
    <row r="1019" spans="1:11" x14ac:dyDescent="0.35">
      <c r="A1019" s="271" t="s">
        <v>648</v>
      </c>
      <c r="B1019" s="272"/>
      <c r="C1019" s="272"/>
      <c r="D1019" s="272"/>
      <c r="E1019" s="272"/>
      <c r="F1019" s="272"/>
      <c r="G1019" s="272"/>
      <c r="H1019" s="272"/>
      <c r="I1019" s="272"/>
      <c r="J1019" s="272"/>
      <c r="K1019" s="273"/>
    </row>
    <row r="1020" spans="1:11" ht="31" x14ac:dyDescent="0.35">
      <c r="A1020" s="126" t="s">
        <v>649</v>
      </c>
      <c r="B1020" s="274" t="s">
        <v>650</v>
      </c>
      <c r="C1020" s="274"/>
      <c r="D1020" s="274"/>
      <c r="E1020" s="274"/>
      <c r="F1020" s="274"/>
      <c r="G1020" s="274"/>
      <c r="H1020" s="274"/>
      <c r="I1020" s="107" t="s">
        <v>651</v>
      </c>
      <c r="J1020" s="107" t="s">
        <v>652</v>
      </c>
      <c r="K1020" s="127" t="s">
        <v>658</v>
      </c>
    </row>
    <row r="1021" spans="1:11" x14ac:dyDescent="0.35">
      <c r="A1021" s="128"/>
      <c r="B1021" s="263"/>
      <c r="C1021" s="263"/>
      <c r="D1021" s="263"/>
      <c r="E1021" s="263"/>
      <c r="F1021" s="263"/>
      <c r="G1021" s="263"/>
      <c r="H1021" s="263"/>
      <c r="I1021" s="105"/>
      <c r="J1021" s="106"/>
      <c r="K1021" s="129"/>
    </row>
    <row r="1022" spans="1:11" x14ac:dyDescent="0.35">
      <c r="A1022" s="128"/>
      <c r="B1022" s="263"/>
      <c r="C1022" s="263"/>
      <c r="D1022" s="263"/>
      <c r="E1022" s="263"/>
      <c r="F1022" s="263"/>
      <c r="G1022" s="263"/>
      <c r="H1022" s="263"/>
      <c r="I1022" s="105"/>
      <c r="J1022" s="106"/>
      <c r="K1022" s="129"/>
    </row>
    <row r="1023" spans="1:11" x14ac:dyDescent="0.35">
      <c r="A1023" s="128"/>
      <c r="B1023" s="263"/>
      <c r="C1023" s="263"/>
      <c r="D1023" s="263"/>
      <c r="E1023" s="263"/>
      <c r="F1023" s="263"/>
      <c r="G1023" s="263"/>
      <c r="H1023" s="263"/>
      <c r="I1023" s="105"/>
      <c r="J1023" s="106"/>
      <c r="K1023" s="129"/>
    </row>
    <row r="1024" spans="1:11" x14ac:dyDescent="0.35">
      <c r="A1024" s="128"/>
      <c r="B1024" s="263"/>
      <c r="C1024" s="263"/>
      <c r="D1024" s="263"/>
      <c r="E1024" s="263"/>
      <c r="F1024" s="263"/>
      <c r="G1024" s="263"/>
      <c r="H1024" s="263"/>
      <c r="I1024" s="105"/>
      <c r="J1024" s="106"/>
      <c r="K1024" s="129"/>
    </row>
    <row r="1025" spans="1:11" x14ac:dyDescent="0.35">
      <c r="A1025" s="128"/>
      <c r="B1025" s="263"/>
      <c r="C1025" s="263"/>
      <c r="D1025" s="263"/>
      <c r="E1025" s="263"/>
      <c r="F1025" s="263"/>
      <c r="G1025" s="263"/>
      <c r="H1025" s="263"/>
      <c r="I1025" s="105"/>
      <c r="J1025" s="106"/>
      <c r="K1025" s="129"/>
    </row>
    <row r="1026" spans="1:11" x14ac:dyDescent="0.35">
      <c r="A1026" s="128"/>
      <c r="B1026" s="263"/>
      <c r="C1026" s="263"/>
      <c r="D1026" s="263"/>
      <c r="E1026" s="263"/>
      <c r="F1026" s="263"/>
      <c r="G1026" s="263"/>
      <c r="H1026" s="263"/>
      <c r="I1026" s="105"/>
      <c r="J1026" s="106"/>
      <c r="K1026" s="129"/>
    </row>
    <row r="1027" spans="1:11" x14ac:dyDescent="0.35">
      <c r="A1027" s="128"/>
      <c r="B1027" s="263"/>
      <c r="C1027" s="263"/>
      <c r="D1027" s="263"/>
      <c r="E1027" s="263"/>
      <c r="F1027" s="263"/>
      <c r="G1027" s="263"/>
      <c r="H1027" s="263"/>
      <c r="I1027" s="105"/>
      <c r="J1027" s="106"/>
      <c r="K1027" s="129"/>
    </row>
    <row r="1028" spans="1:11" x14ac:dyDescent="0.35">
      <c r="A1028" s="128"/>
      <c r="B1028" s="263"/>
      <c r="C1028" s="263"/>
      <c r="D1028" s="263"/>
      <c r="E1028" s="263"/>
      <c r="F1028" s="263"/>
      <c r="G1028" s="263"/>
      <c r="H1028" s="263"/>
      <c r="I1028" s="105"/>
      <c r="J1028" s="106"/>
      <c r="K1028" s="129"/>
    </row>
    <row r="1029" spans="1:11" x14ac:dyDescent="0.35">
      <c r="A1029" s="293" t="s">
        <v>656</v>
      </c>
      <c r="B1029" s="294"/>
      <c r="C1029" s="294"/>
      <c r="D1029" s="294"/>
      <c r="E1029" s="294"/>
      <c r="F1029" s="294"/>
      <c r="G1029" s="294"/>
      <c r="H1029" s="294"/>
      <c r="I1029" s="294"/>
      <c r="J1029" s="295"/>
      <c r="K1029" s="150">
        <f>SUM(K1021:K1028)</f>
        <v>0</v>
      </c>
    </row>
    <row r="1030" spans="1:11" ht="16" thickBot="1" x14ac:dyDescent="0.4">
      <c r="A1030" s="264" t="s">
        <v>653</v>
      </c>
      <c r="B1030" s="265"/>
      <c r="C1030" s="265"/>
      <c r="D1030" s="265"/>
      <c r="E1030" s="265"/>
      <c r="F1030" s="265"/>
      <c r="G1030" s="265"/>
      <c r="H1030" s="265"/>
      <c r="I1030" s="265"/>
      <c r="J1030" s="265"/>
      <c r="K1030" s="266"/>
    </row>
    <row r="1031" spans="1:11" ht="16" thickBot="1" x14ac:dyDescent="0.4">
      <c r="A1031" s="130"/>
      <c r="B1031" s="20"/>
      <c r="C1031" s="20"/>
      <c r="D1031" s="20"/>
      <c r="E1031" s="20"/>
      <c r="F1031" s="20"/>
      <c r="G1031" s="20"/>
      <c r="H1031" s="20"/>
      <c r="I1031" s="20"/>
      <c r="J1031" s="20"/>
      <c r="K1031" s="131"/>
    </row>
    <row r="1032" spans="1:11" ht="16" thickBot="1" x14ac:dyDescent="0.4">
      <c r="A1032" s="276" t="s">
        <v>713</v>
      </c>
      <c r="B1032" s="277"/>
      <c r="C1032" s="277"/>
      <c r="D1032" s="277"/>
      <c r="E1032" s="277"/>
      <c r="F1032" s="277"/>
      <c r="G1032" s="42" t="e">
        <f>VLOOKUP(F938,Arkusz4!B$2:O$55,12,0)</f>
        <v>#N/A</v>
      </c>
      <c r="H1032" s="269" t="str">
        <f>IFERROR(IF(G1032="T","OBJĘTE UMOWĄ","NIE DOTYCZY"),"")</f>
        <v/>
      </c>
      <c r="I1032" s="269"/>
      <c r="J1032" s="269"/>
      <c r="K1032" s="270"/>
    </row>
    <row r="1033" spans="1:11" x14ac:dyDescent="0.35">
      <c r="A1033" s="271" t="s">
        <v>648</v>
      </c>
      <c r="B1033" s="272"/>
      <c r="C1033" s="272"/>
      <c r="D1033" s="272"/>
      <c r="E1033" s="272"/>
      <c r="F1033" s="272"/>
      <c r="G1033" s="272"/>
      <c r="H1033" s="272"/>
      <c r="I1033" s="272"/>
      <c r="J1033" s="272"/>
      <c r="K1033" s="273"/>
    </row>
    <row r="1034" spans="1:11" ht="31" x14ac:dyDescent="0.35">
      <c r="A1034" s="126" t="s">
        <v>649</v>
      </c>
      <c r="B1034" s="274" t="s">
        <v>650</v>
      </c>
      <c r="C1034" s="274"/>
      <c r="D1034" s="274"/>
      <c r="E1034" s="274"/>
      <c r="F1034" s="274"/>
      <c r="G1034" s="274"/>
      <c r="H1034" s="274"/>
      <c r="I1034" s="107" t="s">
        <v>651</v>
      </c>
      <c r="J1034" s="107" t="s">
        <v>652</v>
      </c>
      <c r="K1034" s="127" t="s">
        <v>658</v>
      </c>
    </row>
    <row r="1035" spans="1:11" x14ac:dyDescent="0.35">
      <c r="A1035" s="128"/>
      <c r="B1035" s="263"/>
      <c r="C1035" s="263"/>
      <c r="D1035" s="263"/>
      <c r="E1035" s="263"/>
      <c r="F1035" s="263"/>
      <c r="G1035" s="263"/>
      <c r="H1035" s="263"/>
      <c r="I1035" s="105"/>
      <c r="J1035" s="106"/>
      <c r="K1035" s="129"/>
    </row>
    <row r="1036" spans="1:11" x14ac:dyDescent="0.35">
      <c r="A1036" s="128"/>
      <c r="B1036" s="263"/>
      <c r="C1036" s="263"/>
      <c r="D1036" s="263"/>
      <c r="E1036" s="263"/>
      <c r="F1036" s="263"/>
      <c r="G1036" s="263"/>
      <c r="H1036" s="263"/>
      <c r="I1036" s="105"/>
      <c r="J1036" s="106"/>
      <c r="K1036" s="129"/>
    </row>
    <row r="1037" spans="1:11" x14ac:dyDescent="0.35">
      <c r="A1037" s="128"/>
      <c r="B1037" s="263"/>
      <c r="C1037" s="263"/>
      <c r="D1037" s="263"/>
      <c r="E1037" s="263"/>
      <c r="F1037" s="263"/>
      <c r="G1037" s="263"/>
      <c r="H1037" s="263"/>
      <c r="I1037" s="105"/>
      <c r="J1037" s="106"/>
      <c r="K1037" s="129"/>
    </row>
    <row r="1038" spans="1:11" x14ac:dyDescent="0.35">
      <c r="A1038" s="128"/>
      <c r="B1038" s="263"/>
      <c r="C1038" s="263"/>
      <c r="D1038" s="263"/>
      <c r="E1038" s="263"/>
      <c r="F1038" s="263"/>
      <c r="G1038" s="263"/>
      <c r="H1038" s="263"/>
      <c r="I1038" s="105"/>
      <c r="J1038" s="106"/>
      <c r="K1038" s="129"/>
    </row>
    <row r="1039" spans="1:11" x14ac:dyDescent="0.35">
      <c r="A1039" s="128"/>
      <c r="B1039" s="263"/>
      <c r="C1039" s="263"/>
      <c r="D1039" s="263"/>
      <c r="E1039" s="263"/>
      <c r="F1039" s="263"/>
      <c r="G1039" s="263"/>
      <c r="H1039" s="263"/>
      <c r="I1039" s="105"/>
      <c r="J1039" s="106"/>
      <c r="K1039" s="129"/>
    </row>
    <row r="1040" spans="1:11" x14ac:dyDescent="0.35">
      <c r="A1040" s="128"/>
      <c r="B1040" s="263"/>
      <c r="C1040" s="263"/>
      <c r="D1040" s="263"/>
      <c r="E1040" s="263"/>
      <c r="F1040" s="263"/>
      <c r="G1040" s="263"/>
      <c r="H1040" s="263"/>
      <c r="I1040" s="105"/>
      <c r="J1040" s="106"/>
      <c r="K1040" s="129"/>
    </row>
    <row r="1041" spans="1:11" x14ac:dyDescent="0.35">
      <c r="A1041" s="128"/>
      <c r="B1041" s="263"/>
      <c r="C1041" s="263"/>
      <c r="D1041" s="263"/>
      <c r="E1041" s="263"/>
      <c r="F1041" s="263"/>
      <c r="G1041" s="263"/>
      <c r="H1041" s="263"/>
      <c r="I1041" s="105"/>
      <c r="J1041" s="106"/>
      <c r="K1041" s="129"/>
    </row>
    <row r="1042" spans="1:11" x14ac:dyDescent="0.35">
      <c r="A1042" s="128"/>
      <c r="B1042" s="263"/>
      <c r="C1042" s="263"/>
      <c r="D1042" s="263"/>
      <c r="E1042" s="263"/>
      <c r="F1042" s="263"/>
      <c r="G1042" s="263"/>
      <c r="H1042" s="263"/>
      <c r="I1042" s="105"/>
      <c r="J1042" s="106"/>
      <c r="K1042" s="129"/>
    </row>
    <row r="1043" spans="1:11" x14ac:dyDescent="0.35">
      <c r="A1043" s="293" t="s">
        <v>656</v>
      </c>
      <c r="B1043" s="294"/>
      <c r="C1043" s="294"/>
      <c r="D1043" s="294"/>
      <c r="E1043" s="294"/>
      <c r="F1043" s="294"/>
      <c r="G1043" s="294"/>
      <c r="H1043" s="294"/>
      <c r="I1043" s="294"/>
      <c r="J1043" s="295"/>
      <c r="K1043" s="150">
        <f>SUM(K1035:K1042)</f>
        <v>0</v>
      </c>
    </row>
    <row r="1044" spans="1:11" ht="16" thickBot="1" x14ac:dyDescent="0.4">
      <c r="A1044" s="264" t="s">
        <v>653</v>
      </c>
      <c r="B1044" s="265"/>
      <c r="C1044" s="265"/>
      <c r="D1044" s="265"/>
      <c r="E1044" s="265"/>
      <c r="F1044" s="265"/>
      <c r="G1044" s="265"/>
      <c r="H1044" s="265"/>
      <c r="I1044" s="265"/>
      <c r="J1044" s="265"/>
      <c r="K1044" s="266"/>
    </row>
    <row r="1045" spans="1:11" ht="16" thickBot="1" x14ac:dyDescent="0.4">
      <c r="A1045" s="130"/>
      <c r="B1045" s="20"/>
      <c r="C1045" s="20"/>
      <c r="D1045" s="20"/>
      <c r="E1045" s="20"/>
      <c r="F1045" s="20"/>
      <c r="G1045" s="20"/>
      <c r="H1045" s="20"/>
      <c r="I1045" s="20"/>
      <c r="J1045" s="20"/>
      <c r="K1045" s="131"/>
    </row>
    <row r="1046" spans="1:11" ht="16" thickBot="1" x14ac:dyDescent="0.4">
      <c r="A1046" s="267" t="s">
        <v>714</v>
      </c>
      <c r="B1046" s="268"/>
      <c r="C1046" s="268"/>
      <c r="D1046" s="268"/>
      <c r="E1046" s="268"/>
      <c r="F1046" s="268"/>
      <c r="G1046" s="42" t="e">
        <f>VLOOKUP(F938,Arkusz4!B$2:O$55,13,0)</f>
        <v>#N/A</v>
      </c>
      <c r="H1046" s="269" t="str">
        <f>IFERROR(IF(G1046="T","OBJĘTE UMOWĄ","NIE DOTYCZY"),"")</f>
        <v/>
      </c>
      <c r="I1046" s="269"/>
      <c r="J1046" s="269"/>
      <c r="K1046" s="270"/>
    </row>
    <row r="1047" spans="1:11" x14ac:dyDescent="0.35">
      <c r="A1047" s="271" t="s">
        <v>648</v>
      </c>
      <c r="B1047" s="272"/>
      <c r="C1047" s="272"/>
      <c r="D1047" s="272"/>
      <c r="E1047" s="272"/>
      <c r="F1047" s="272"/>
      <c r="G1047" s="272"/>
      <c r="H1047" s="272"/>
      <c r="I1047" s="272"/>
      <c r="J1047" s="272"/>
      <c r="K1047" s="273"/>
    </row>
    <row r="1048" spans="1:11" ht="31" x14ac:dyDescent="0.35">
      <c r="A1048" s="126" t="s">
        <v>649</v>
      </c>
      <c r="B1048" s="274" t="s">
        <v>650</v>
      </c>
      <c r="C1048" s="274"/>
      <c r="D1048" s="274"/>
      <c r="E1048" s="274"/>
      <c r="F1048" s="274"/>
      <c r="G1048" s="274"/>
      <c r="H1048" s="274"/>
      <c r="I1048" s="107" t="s">
        <v>651</v>
      </c>
      <c r="J1048" s="107" t="s">
        <v>652</v>
      </c>
      <c r="K1048" s="127" t="s">
        <v>658</v>
      </c>
    </row>
    <row r="1049" spans="1:11" x14ac:dyDescent="0.35">
      <c r="A1049" s="128"/>
      <c r="B1049" s="263"/>
      <c r="C1049" s="263"/>
      <c r="D1049" s="263"/>
      <c r="E1049" s="263"/>
      <c r="F1049" s="263"/>
      <c r="G1049" s="263"/>
      <c r="H1049" s="263"/>
      <c r="I1049" s="105"/>
      <c r="J1049" s="106"/>
      <c r="K1049" s="129"/>
    </row>
    <row r="1050" spans="1:11" x14ac:dyDescent="0.35">
      <c r="A1050" s="128"/>
      <c r="B1050" s="263"/>
      <c r="C1050" s="263"/>
      <c r="D1050" s="263"/>
      <c r="E1050" s="263"/>
      <c r="F1050" s="263"/>
      <c r="G1050" s="263"/>
      <c r="H1050" s="263"/>
      <c r="I1050" s="105"/>
      <c r="J1050" s="106"/>
      <c r="K1050" s="129"/>
    </row>
    <row r="1051" spans="1:11" x14ac:dyDescent="0.35">
      <c r="A1051" s="128"/>
      <c r="B1051" s="263"/>
      <c r="C1051" s="263"/>
      <c r="D1051" s="263"/>
      <c r="E1051" s="263"/>
      <c r="F1051" s="263"/>
      <c r="G1051" s="263"/>
      <c r="H1051" s="263"/>
      <c r="I1051" s="105"/>
      <c r="J1051" s="106"/>
      <c r="K1051" s="129"/>
    </row>
    <row r="1052" spans="1:11" x14ac:dyDescent="0.35">
      <c r="A1052" s="128"/>
      <c r="B1052" s="263"/>
      <c r="C1052" s="263"/>
      <c r="D1052" s="263"/>
      <c r="E1052" s="263"/>
      <c r="F1052" s="263"/>
      <c r="G1052" s="263"/>
      <c r="H1052" s="263"/>
      <c r="I1052" s="105"/>
      <c r="J1052" s="106"/>
      <c r="K1052" s="129"/>
    </row>
    <row r="1053" spans="1:11" x14ac:dyDescent="0.35">
      <c r="A1053" s="128"/>
      <c r="B1053" s="263"/>
      <c r="C1053" s="263"/>
      <c r="D1053" s="263"/>
      <c r="E1053" s="263"/>
      <c r="F1053" s="263"/>
      <c r="G1053" s="263"/>
      <c r="H1053" s="263"/>
      <c r="I1053" s="105"/>
      <c r="J1053" s="106"/>
      <c r="K1053" s="129"/>
    </row>
    <row r="1054" spans="1:11" x14ac:dyDescent="0.35">
      <c r="A1054" s="128"/>
      <c r="B1054" s="263"/>
      <c r="C1054" s="263"/>
      <c r="D1054" s="263"/>
      <c r="E1054" s="263"/>
      <c r="F1054" s="263"/>
      <c r="G1054" s="263"/>
      <c r="H1054" s="263"/>
      <c r="I1054" s="105"/>
      <c r="J1054" s="106"/>
      <c r="K1054" s="129"/>
    </row>
    <row r="1055" spans="1:11" x14ac:dyDescent="0.35">
      <c r="A1055" s="128"/>
      <c r="B1055" s="263"/>
      <c r="C1055" s="263"/>
      <c r="D1055" s="263"/>
      <c r="E1055" s="263"/>
      <c r="F1055" s="263"/>
      <c r="G1055" s="263"/>
      <c r="H1055" s="263"/>
      <c r="I1055" s="105"/>
      <c r="J1055" s="106"/>
      <c r="K1055" s="129"/>
    </row>
    <row r="1056" spans="1:11" x14ac:dyDescent="0.35">
      <c r="A1056" s="128"/>
      <c r="B1056" s="263"/>
      <c r="C1056" s="263"/>
      <c r="D1056" s="263"/>
      <c r="E1056" s="263"/>
      <c r="F1056" s="263"/>
      <c r="G1056" s="263"/>
      <c r="H1056" s="263"/>
      <c r="I1056" s="105"/>
      <c r="J1056" s="106"/>
      <c r="K1056" s="129"/>
    </row>
    <row r="1057" spans="1:11" x14ac:dyDescent="0.35">
      <c r="A1057" s="293" t="s">
        <v>656</v>
      </c>
      <c r="B1057" s="294"/>
      <c r="C1057" s="294"/>
      <c r="D1057" s="294"/>
      <c r="E1057" s="294"/>
      <c r="F1057" s="294"/>
      <c r="G1057" s="294"/>
      <c r="H1057" s="294"/>
      <c r="I1057" s="294"/>
      <c r="J1057" s="295"/>
      <c r="K1057" s="150">
        <f>SUM(K1049:K1056)</f>
        <v>0</v>
      </c>
    </row>
    <row r="1058" spans="1:11" ht="16" thickBot="1" x14ac:dyDescent="0.4">
      <c r="A1058" s="264" t="s">
        <v>653</v>
      </c>
      <c r="B1058" s="265"/>
      <c r="C1058" s="265"/>
      <c r="D1058" s="265"/>
      <c r="E1058" s="265"/>
      <c r="F1058" s="265"/>
      <c r="G1058" s="265"/>
      <c r="H1058" s="265"/>
      <c r="I1058" s="265"/>
      <c r="J1058" s="265"/>
      <c r="K1058" s="266"/>
    </row>
    <row r="1059" spans="1:11" ht="16" thickBot="1" x14ac:dyDescent="0.4">
      <c r="A1059" s="130"/>
      <c r="B1059" s="20"/>
      <c r="C1059" s="20"/>
      <c r="D1059" s="20"/>
      <c r="E1059" s="20"/>
      <c r="F1059" s="20"/>
      <c r="G1059" s="20"/>
      <c r="H1059" s="20"/>
      <c r="I1059" s="20"/>
      <c r="J1059" s="20"/>
      <c r="K1059" s="131"/>
    </row>
    <row r="1060" spans="1:11" ht="29.5" customHeight="1" thickBot="1" x14ac:dyDescent="0.4">
      <c r="A1060" s="267" t="s">
        <v>715</v>
      </c>
      <c r="B1060" s="268"/>
      <c r="C1060" s="268"/>
      <c r="D1060" s="268"/>
      <c r="E1060" s="268"/>
      <c r="F1060" s="268"/>
      <c r="G1060" s="42" t="e">
        <f>VLOOKUP(F938,Arkusz4!B$2:O$55,14,0)</f>
        <v>#N/A</v>
      </c>
      <c r="H1060" s="269" t="str">
        <f>IFERROR(IF(G1060="T","OBJĘTE UMOWĄ","NIE DOTYCZY"),"")</f>
        <v/>
      </c>
      <c r="I1060" s="269"/>
      <c r="J1060" s="269"/>
      <c r="K1060" s="270"/>
    </row>
    <row r="1061" spans="1:11" x14ac:dyDescent="0.35">
      <c r="A1061" s="271" t="s">
        <v>648</v>
      </c>
      <c r="B1061" s="272"/>
      <c r="C1061" s="272"/>
      <c r="D1061" s="272"/>
      <c r="E1061" s="272"/>
      <c r="F1061" s="272"/>
      <c r="G1061" s="272"/>
      <c r="H1061" s="272"/>
      <c r="I1061" s="272"/>
      <c r="J1061" s="272"/>
      <c r="K1061" s="273"/>
    </row>
    <row r="1062" spans="1:11" ht="31" x14ac:dyDescent="0.35">
      <c r="A1062" s="126" t="s">
        <v>649</v>
      </c>
      <c r="B1062" s="274" t="s">
        <v>650</v>
      </c>
      <c r="C1062" s="274"/>
      <c r="D1062" s="274"/>
      <c r="E1062" s="274"/>
      <c r="F1062" s="274"/>
      <c r="G1062" s="274"/>
      <c r="H1062" s="274"/>
      <c r="I1062" s="107" t="s">
        <v>651</v>
      </c>
      <c r="J1062" s="107" t="s">
        <v>652</v>
      </c>
      <c r="K1062" s="127" t="s">
        <v>658</v>
      </c>
    </row>
    <row r="1063" spans="1:11" x14ac:dyDescent="0.35">
      <c r="A1063" s="128"/>
      <c r="B1063" s="263"/>
      <c r="C1063" s="263"/>
      <c r="D1063" s="263"/>
      <c r="E1063" s="263"/>
      <c r="F1063" s="263"/>
      <c r="G1063" s="263"/>
      <c r="H1063" s="263"/>
      <c r="I1063" s="105"/>
      <c r="J1063" s="106"/>
      <c r="K1063" s="129"/>
    </row>
    <row r="1064" spans="1:11" x14ac:dyDescent="0.35">
      <c r="A1064" s="128"/>
      <c r="B1064" s="263"/>
      <c r="C1064" s="263"/>
      <c r="D1064" s="263"/>
      <c r="E1064" s="263"/>
      <c r="F1064" s="263"/>
      <c r="G1064" s="263"/>
      <c r="H1064" s="263"/>
      <c r="I1064" s="105"/>
      <c r="J1064" s="106"/>
      <c r="K1064" s="129"/>
    </row>
    <row r="1065" spans="1:11" x14ac:dyDescent="0.35">
      <c r="A1065" s="128"/>
      <c r="B1065" s="263"/>
      <c r="C1065" s="263"/>
      <c r="D1065" s="263"/>
      <c r="E1065" s="263"/>
      <c r="F1065" s="263"/>
      <c r="G1065" s="263"/>
      <c r="H1065" s="263"/>
      <c r="I1065" s="105"/>
      <c r="J1065" s="106"/>
      <c r="K1065" s="129"/>
    </row>
    <row r="1066" spans="1:11" x14ac:dyDescent="0.35">
      <c r="A1066" s="128"/>
      <c r="B1066" s="263"/>
      <c r="C1066" s="263"/>
      <c r="D1066" s="263"/>
      <c r="E1066" s="263"/>
      <c r="F1066" s="263"/>
      <c r="G1066" s="263"/>
      <c r="H1066" s="263"/>
      <c r="I1066" s="105"/>
      <c r="J1066" s="106"/>
      <c r="K1066" s="129"/>
    </row>
    <row r="1067" spans="1:11" x14ac:dyDescent="0.35">
      <c r="A1067" s="128"/>
      <c r="B1067" s="263"/>
      <c r="C1067" s="263"/>
      <c r="D1067" s="263"/>
      <c r="E1067" s="263"/>
      <c r="F1067" s="263"/>
      <c r="G1067" s="263"/>
      <c r="H1067" s="263"/>
      <c r="I1067" s="105"/>
      <c r="J1067" s="106"/>
      <c r="K1067" s="129"/>
    </row>
    <row r="1068" spans="1:11" x14ac:dyDescent="0.35">
      <c r="A1068" s="128"/>
      <c r="B1068" s="263"/>
      <c r="C1068" s="263"/>
      <c r="D1068" s="263"/>
      <c r="E1068" s="263"/>
      <c r="F1068" s="263"/>
      <c r="G1068" s="263"/>
      <c r="H1068" s="263"/>
      <c r="I1068" s="105"/>
      <c r="J1068" s="106"/>
      <c r="K1068" s="129"/>
    </row>
    <row r="1069" spans="1:11" x14ac:dyDescent="0.35">
      <c r="A1069" s="128"/>
      <c r="B1069" s="263"/>
      <c r="C1069" s="263"/>
      <c r="D1069" s="263"/>
      <c r="E1069" s="263"/>
      <c r="F1069" s="263"/>
      <c r="G1069" s="263"/>
      <c r="H1069" s="263"/>
      <c r="I1069" s="105"/>
      <c r="J1069" s="106"/>
      <c r="K1069" s="129"/>
    </row>
    <row r="1070" spans="1:11" x14ac:dyDescent="0.35">
      <c r="A1070" s="128"/>
      <c r="B1070" s="263"/>
      <c r="C1070" s="263"/>
      <c r="D1070" s="263"/>
      <c r="E1070" s="263"/>
      <c r="F1070" s="263"/>
      <c r="G1070" s="263"/>
      <c r="H1070" s="263"/>
      <c r="I1070" s="105"/>
      <c r="J1070" s="106"/>
      <c r="K1070" s="129"/>
    </row>
    <row r="1071" spans="1:11" x14ac:dyDescent="0.35">
      <c r="A1071" s="293" t="s">
        <v>656</v>
      </c>
      <c r="B1071" s="294"/>
      <c r="C1071" s="294"/>
      <c r="D1071" s="294"/>
      <c r="E1071" s="294"/>
      <c r="F1071" s="294"/>
      <c r="G1071" s="294"/>
      <c r="H1071" s="294"/>
      <c r="I1071" s="294"/>
      <c r="J1071" s="295"/>
      <c r="K1071" s="150">
        <f>SUM(K1063:K1070)</f>
        <v>0</v>
      </c>
    </row>
    <row r="1072" spans="1:11" ht="16" thickBot="1" x14ac:dyDescent="0.4">
      <c r="A1072" s="264" t="s">
        <v>653</v>
      </c>
      <c r="B1072" s="265"/>
      <c r="C1072" s="265"/>
      <c r="D1072" s="265"/>
      <c r="E1072" s="265"/>
      <c r="F1072" s="265"/>
      <c r="G1072" s="265"/>
      <c r="H1072" s="265"/>
      <c r="I1072" s="265"/>
      <c r="J1072" s="265"/>
      <c r="K1072" s="266"/>
    </row>
    <row r="1073" spans="1:11" ht="16" thickBot="1" x14ac:dyDescent="0.4">
      <c r="A1073" s="130"/>
      <c r="B1073" s="20"/>
      <c r="C1073" s="20"/>
      <c r="D1073" s="20"/>
      <c r="E1073" s="20"/>
      <c r="F1073" s="20"/>
      <c r="G1073" s="20"/>
      <c r="H1073" s="20"/>
      <c r="I1073" s="20"/>
      <c r="J1073" s="20"/>
      <c r="K1073" s="131"/>
    </row>
    <row r="1074" spans="1:11" ht="16" thickBot="1" x14ac:dyDescent="0.4">
      <c r="A1074" s="275" t="s">
        <v>635</v>
      </c>
      <c r="B1074" s="191"/>
      <c r="C1074" s="191"/>
      <c r="D1074" s="191"/>
      <c r="E1074" s="191"/>
      <c r="F1074" s="191"/>
      <c r="G1074" s="191"/>
      <c r="H1074" s="191"/>
      <c r="I1074" s="191"/>
      <c r="J1074" s="191"/>
      <c r="K1074" s="192"/>
    </row>
    <row r="1075" spans="1:11" ht="16" thickBot="1" x14ac:dyDescent="0.4">
      <c r="A1075" s="252" t="s">
        <v>636</v>
      </c>
      <c r="B1075" s="253"/>
      <c r="C1075" s="253"/>
      <c r="D1075" s="253"/>
      <c r="E1075" s="253"/>
      <c r="F1075" s="256" t="s">
        <v>637</v>
      </c>
      <c r="G1075" s="256"/>
      <c r="H1075" s="257" t="s">
        <v>638</v>
      </c>
      <c r="I1075" s="257"/>
      <c r="J1075" s="257"/>
      <c r="K1075" s="258"/>
    </row>
    <row r="1076" spans="1:11" ht="16" thickBot="1" x14ac:dyDescent="0.4">
      <c r="A1076" s="254"/>
      <c r="B1076" s="255"/>
      <c r="C1076" s="255"/>
      <c r="D1076" s="255"/>
      <c r="E1076" s="255"/>
      <c r="F1076" s="259" t="s">
        <v>657</v>
      </c>
      <c r="G1076" s="260"/>
      <c r="H1076" s="261" t="s">
        <v>639</v>
      </c>
      <c r="I1076" s="261"/>
      <c r="J1076" s="261" t="s">
        <v>640</v>
      </c>
      <c r="K1076" s="262"/>
    </row>
    <row r="1077" spans="1:11" ht="33" customHeight="1" thickBot="1" x14ac:dyDescent="0.4">
      <c r="A1077" s="217" t="s">
        <v>707</v>
      </c>
      <c r="B1077" s="218"/>
      <c r="C1077" s="218"/>
      <c r="D1077" s="218"/>
      <c r="E1077" s="218"/>
      <c r="F1077" s="219">
        <f>K959</f>
        <v>0</v>
      </c>
      <c r="G1077" s="219"/>
      <c r="H1077" s="220">
        <v>0</v>
      </c>
      <c r="I1077" s="220"/>
      <c r="J1077" s="220">
        <v>0</v>
      </c>
      <c r="K1077" s="221"/>
    </row>
    <row r="1078" spans="1:11" ht="42.5" customHeight="1" thickBot="1" x14ac:dyDescent="0.4">
      <c r="A1078" s="217" t="s">
        <v>884</v>
      </c>
      <c r="B1078" s="218"/>
      <c r="C1078" s="218"/>
      <c r="D1078" s="218"/>
      <c r="E1078" s="218"/>
      <c r="F1078" s="219">
        <f>K973</f>
        <v>0</v>
      </c>
      <c r="G1078" s="219"/>
      <c r="H1078" s="220">
        <v>0</v>
      </c>
      <c r="I1078" s="220"/>
      <c r="J1078" s="220">
        <v>0</v>
      </c>
      <c r="K1078" s="221"/>
    </row>
    <row r="1079" spans="1:11" ht="33.5" customHeight="1" thickBot="1" x14ac:dyDescent="0.4">
      <c r="A1079" s="217" t="s">
        <v>708</v>
      </c>
      <c r="B1079" s="218"/>
      <c r="C1079" s="218"/>
      <c r="D1079" s="218"/>
      <c r="E1079" s="218"/>
      <c r="F1079" s="219">
        <f>K987</f>
        <v>0</v>
      </c>
      <c r="G1079" s="219"/>
      <c r="H1079" s="220">
        <v>0</v>
      </c>
      <c r="I1079" s="220"/>
      <c r="J1079" s="220">
        <v>0</v>
      </c>
      <c r="K1079" s="221"/>
    </row>
    <row r="1080" spans="1:11" ht="37.5" customHeight="1" thickBot="1" x14ac:dyDescent="0.4">
      <c r="A1080" s="217" t="s">
        <v>710</v>
      </c>
      <c r="B1080" s="218"/>
      <c r="C1080" s="218"/>
      <c r="D1080" s="218"/>
      <c r="E1080" s="218"/>
      <c r="F1080" s="219">
        <f>K1001</f>
        <v>0</v>
      </c>
      <c r="G1080" s="219"/>
      <c r="H1080" s="220">
        <v>0</v>
      </c>
      <c r="I1080" s="220"/>
      <c r="J1080" s="220">
        <v>0</v>
      </c>
      <c r="K1080" s="221"/>
    </row>
    <row r="1081" spans="1:11" ht="31.5" customHeight="1" thickBot="1" x14ac:dyDescent="0.4">
      <c r="A1081" s="217" t="s">
        <v>711</v>
      </c>
      <c r="B1081" s="218"/>
      <c r="C1081" s="218"/>
      <c r="D1081" s="218"/>
      <c r="E1081" s="218"/>
      <c r="F1081" s="219">
        <f>K1015</f>
        <v>0</v>
      </c>
      <c r="G1081" s="219"/>
      <c r="H1081" s="220">
        <v>0</v>
      </c>
      <c r="I1081" s="220"/>
      <c r="J1081" s="220">
        <v>0</v>
      </c>
      <c r="K1081" s="221"/>
    </row>
    <row r="1082" spans="1:11" ht="36.5" customHeight="1" thickBot="1" x14ac:dyDescent="0.4">
      <c r="A1082" s="217" t="s">
        <v>712</v>
      </c>
      <c r="B1082" s="218"/>
      <c r="C1082" s="218"/>
      <c r="D1082" s="218"/>
      <c r="E1082" s="218"/>
      <c r="F1082" s="219">
        <f>K1029</f>
        <v>0</v>
      </c>
      <c r="G1082" s="219"/>
      <c r="H1082" s="220">
        <v>0</v>
      </c>
      <c r="I1082" s="220"/>
      <c r="J1082" s="220">
        <v>0</v>
      </c>
      <c r="K1082" s="221"/>
    </row>
    <row r="1083" spans="1:11" ht="35.5" customHeight="1" thickBot="1" x14ac:dyDescent="0.4">
      <c r="A1083" s="217" t="s">
        <v>713</v>
      </c>
      <c r="B1083" s="218"/>
      <c r="C1083" s="218"/>
      <c r="D1083" s="218"/>
      <c r="E1083" s="218"/>
      <c r="F1083" s="219">
        <f>K1043</f>
        <v>0</v>
      </c>
      <c r="G1083" s="219"/>
      <c r="H1083" s="220">
        <v>0</v>
      </c>
      <c r="I1083" s="220"/>
      <c r="J1083" s="220">
        <v>0</v>
      </c>
      <c r="K1083" s="221"/>
    </row>
    <row r="1084" spans="1:11" ht="33" customHeight="1" thickBot="1" x14ac:dyDescent="0.4">
      <c r="A1084" s="217" t="s">
        <v>714</v>
      </c>
      <c r="B1084" s="218"/>
      <c r="C1084" s="218"/>
      <c r="D1084" s="218"/>
      <c r="E1084" s="218"/>
      <c r="F1084" s="219">
        <f>K1057</f>
        <v>0</v>
      </c>
      <c r="G1084" s="219"/>
      <c r="H1084" s="220">
        <v>0</v>
      </c>
      <c r="I1084" s="220"/>
      <c r="J1084" s="220">
        <v>0</v>
      </c>
      <c r="K1084" s="221"/>
    </row>
    <row r="1085" spans="1:11" ht="43.5" customHeight="1" thickBot="1" x14ac:dyDescent="0.4">
      <c r="A1085" s="217" t="s">
        <v>715</v>
      </c>
      <c r="B1085" s="218"/>
      <c r="C1085" s="218"/>
      <c r="D1085" s="218"/>
      <c r="E1085" s="218"/>
      <c r="F1085" s="219">
        <f>K1071</f>
        <v>0</v>
      </c>
      <c r="G1085" s="219"/>
      <c r="H1085" s="220">
        <v>0</v>
      </c>
      <c r="I1085" s="220"/>
      <c r="J1085" s="220">
        <v>0</v>
      </c>
      <c r="K1085" s="221"/>
    </row>
    <row r="1086" spans="1:11" ht="16" thickBot="1" x14ac:dyDescent="0.4">
      <c r="A1086" s="222" t="s">
        <v>656</v>
      </c>
      <c r="B1086" s="223"/>
      <c r="C1086" s="223"/>
      <c r="D1086" s="223"/>
      <c r="E1086" s="223"/>
      <c r="F1086" s="224">
        <f>SUM(F1077:G1085)</f>
        <v>0</v>
      </c>
      <c r="G1086" s="225"/>
      <c r="H1086" s="226">
        <f>SUM(H1077:I1085)</f>
        <v>0</v>
      </c>
      <c r="I1086" s="227"/>
      <c r="J1086" s="226">
        <f>SUM(J1077:K1085)</f>
        <v>0</v>
      </c>
      <c r="K1086" s="228"/>
    </row>
    <row r="1087" spans="1:11" ht="16" thickBot="1" x14ac:dyDescent="0.4">
      <c r="A1087" s="132"/>
      <c r="B1087" s="44"/>
      <c r="C1087" s="44"/>
      <c r="D1087" s="44"/>
      <c r="E1087" s="44"/>
      <c r="F1087" s="45"/>
      <c r="G1087" s="45"/>
      <c r="H1087" s="45"/>
      <c r="I1087" s="45"/>
      <c r="J1087" s="45"/>
      <c r="K1087" s="133"/>
    </row>
    <row r="1088" spans="1:11" ht="16" thickBot="1" x14ac:dyDescent="0.4">
      <c r="A1088" s="229" t="s">
        <v>659</v>
      </c>
      <c r="B1088" s="230"/>
      <c r="C1088" s="230"/>
      <c r="D1088" s="230"/>
      <c r="E1088" s="230"/>
      <c r="F1088" s="230"/>
      <c r="G1088" s="230"/>
      <c r="H1088" s="230"/>
      <c r="I1088" s="230"/>
      <c r="J1088" s="230"/>
      <c r="K1088" s="231"/>
    </row>
    <row r="1089" spans="1:11" ht="16" thickBot="1" x14ac:dyDescent="0.4">
      <c r="A1089" s="232"/>
      <c r="B1089" s="233"/>
      <c r="C1089" s="234" t="s">
        <v>676</v>
      </c>
      <c r="D1089" s="235"/>
      <c r="E1089" s="236" t="s">
        <v>641</v>
      </c>
      <c r="F1089" s="237"/>
      <c r="G1089" s="236" t="s">
        <v>662</v>
      </c>
      <c r="H1089" s="237"/>
      <c r="I1089" s="236" t="s">
        <v>642</v>
      </c>
      <c r="J1089" s="237"/>
      <c r="K1089" s="134"/>
    </row>
    <row r="1090" spans="1:11" ht="16" thickBot="1" x14ac:dyDescent="0.4">
      <c r="A1090" s="238" t="s">
        <v>660</v>
      </c>
      <c r="B1090" s="239"/>
      <c r="C1090" s="242" t="s">
        <v>643</v>
      </c>
      <c r="D1090" s="243"/>
      <c r="E1090" s="244">
        <f>IFERROR(SUM(G1090:J1090),"NIE DOTYCZY")</f>
        <v>0</v>
      </c>
      <c r="F1090" s="245"/>
      <c r="G1090" s="244">
        <v>0</v>
      </c>
      <c r="H1090" s="245"/>
      <c r="I1090" s="244">
        <v>0</v>
      </c>
      <c r="J1090" s="245"/>
      <c r="K1090" s="134"/>
    </row>
    <row r="1091" spans="1:11" ht="16" thickBot="1" x14ac:dyDescent="0.4">
      <c r="A1091" s="240"/>
      <c r="B1091" s="241"/>
      <c r="C1091" s="242" t="s">
        <v>644</v>
      </c>
      <c r="D1091" s="243"/>
      <c r="E1091" s="246">
        <v>1</v>
      </c>
      <c r="F1091" s="247"/>
      <c r="G1091" s="198" t="str">
        <f>IFERROR(G1090/E1090,"")</f>
        <v/>
      </c>
      <c r="H1091" s="199"/>
      <c r="I1091" s="198" t="str">
        <f>IFERROR(I1090/E1090,"")</f>
        <v/>
      </c>
      <c r="J1091" s="199"/>
      <c r="K1091" s="134"/>
    </row>
    <row r="1092" spans="1:11" ht="16" thickBot="1" x14ac:dyDescent="0.4">
      <c r="A1092" s="238" t="s">
        <v>661</v>
      </c>
      <c r="B1092" s="239"/>
      <c r="C1092" s="242" t="s">
        <v>643</v>
      </c>
      <c r="D1092" s="243"/>
      <c r="E1092" s="248">
        <f>SUM(G1092:J1092)</f>
        <v>0</v>
      </c>
      <c r="F1092" s="249"/>
      <c r="G1092" s="250">
        <f>H1086</f>
        <v>0</v>
      </c>
      <c r="H1092" s="251"/>
      <c r="I1092" s="250">
        <f>J1086</f>
        <v>0</v>
      </c>
      <c r="J1092" s="251"/>
      <c r="K1092" s="134"/>
    </row>
    <row r="1093" spans="1:11" ht="16" thickBot="1" x14ac:dyDescent="0.4">
      <c r="A1093" s="240"/>
      <c r="B1093" s="241"/>
      <c r="C1093" s="242" t="s">
        <v>644</v>
      </c>
      <c r="D1093" s="243"/>
      <c r="E1093" s="246">
        <v>1</v>
      </c>
      <c r="F1093" s="247"/>
      <c r="G1093" s="198" t="str">
        <f>IFERROR(G1092/E1092,"")</f>
        <v/>
      </c>
      <c r="H1093" s="199"/>
      <c r="I1093" s="198" t="str">
        <f>IFERROR(I1092/E1092,"")</f>
        <v/>
      </c>
      <c r="J1093" s="199"/>
      <c r="K1093" s="134"/>
    </row>
    <row r="1094" spans="1:11" ht="16" thickBot="1" x14ac:dyDescent="0.4">
      <c r="A1094" s="200"/>
      <c r="B1094" s="201"/>
      <c r="C1094" s="201"/>
      <c r="D1094" s="201"/>
      <c r="E1094" s="201"/>
      <c r="F1094" s="201"/>
      <c r="G1094" s="201"/>
      <c r="H1094" s="201"/>
      <c r="I1094" s="201"/>
      <c r="J1094" s="201"/>
      <c r="K1094" s="202"/>
    </row>
    <row r="1095" spans="1:11" ht="24" thickBot="1" x14ac:dyDescent="0.4">
      <c r="A1095" s="203" t="str">
        <f>IF(G1093&lt;=80%,A1096,"SPRAWDŹ")</f>
        <v>SPRAWDŹ</v>
      </c>
      <c r="B1095" s="204"/>
      <c r="C1095" s="204"/>
      <c r="D1095" s="43"/>
      <c r="E1095" s="43"/>
      <c r="F1095" s="43"/>
      <c r="G1095" s="43"/>
      <c r="H1095" s="43"/>
      <c r="I1095" s="43"/>
      <c r="J1095" s="43"/>
      <c r="K1095" s="135"/>
    </row>
    <row r="1096" spans="1:11" ht="16" thickBot="1" x14ac:dyDescent="0.4">
      <c r="A1096" s="205" t="str">
        <f>IF(G1092&lt;=G1090,"WYLICZENIA OK","SPRAWDŹ")</f>
        <v>WYLICZENIA OK</v>
      </c>
      <c r="B1096" s="206"/>
      <c r="C1096" s="206"/>
      <c r="D1096" s="206"/>
      <c r="E1096" s="206"/>
      <c r="F1096" s="206"/>
      <c r="G1096" s="206"/>
      <c r="H1096" s="206"/>
      <c r="I1096" s="206"/>
      <c r="J1096" s="206"/>
      <c r="K1096" s="207"/>
    </row>
    <row r="1097" spans="1:11" ht="16" thickBot="1" x14ac:dyDescent="0.4">
      <c r="A1097" s="208" t="s">
        <v>645</v>
      </c>
      <c r="B1097" s="209"/>
      <c r="C1097" s="209"/>
      <c r="D1097" s="209"/>
      <c r="E1097" s="209"/>
      <c r="F1097" s="209"/>
      <c r="G1097" s="209"/>
      <c r="H1097" s="209"/>
      <c r="I1097" s="209"/>
      <c r="J1097" s="209"/>
      <c r="K1097" s="210"/>
    </row>
    <row r="1098" spans="1:11" ht="39" x14ac:dyDescent="0.35">
      <c r="A1098" s="136" t="s">
        <v>634</v>
      </c>
      <c r="B1098" s="211" t="s">
        <v>700</v>
      </c>
      <c r="C1098" s="212"/>
      <c r="D1098" s="213"/>
      <c r="E1098" s="214" t="s">
        <v>699</v>
      </c>
      <c r="F1098" s="215"/>
      <c r="G1098" s="216" t="s">
        <v>646</v>
      </c>
      <c r="H1098" s="215"/>
      <c r="I1098" s="211" t="s">
        <v>695</v>
      </c>
      <c r="J1098" s="213"/>
      <c r="K1098" s="137" t="s">
        <v>678</v>
      </c>
    </row>
    <row r="1099" spans="1:11" x14ac:dyDescent="0.35">
      <c r="A1099" s="138"/>
      <c r="B1099" s="151"/>
      <c r="C1099" s="152"/>
      <c r="D1099" s="153"/>
      <c r="E1099" s="151"/>
      <c r="F1099" s="153"/>
      <c r="G1099" s="176"/>
      <c r="H1099" s="177"/>
      <c r="I1099" s="178"/>
      <c r="J1099" s="179"/>
      <c r="K1099" s="139"/>
    </row>
    <row r="1100" spans="1:11" x14ac:dyDescent="0.35">
      <c r="A1100" s="138"/>
      <c r="B1100" s="151"/>
      <c r="C1100" s="152"/>
      <c r="D1100" s="153"/>
      <c r="E1100" s="151"/>
      <c r="F1100" s="153"/>
      <c r="G1100" s="176"/>
      <c r="H1100" s="177"/>
      <c r="I1100" s="178"/>
      <c r="J1100" s="179"/>
      <c r="K1100" s="139"/>
    </row>
    <row r="1101" spans="1:11" x14ac:dyDescent="0.35">
      <c r="A1101" s="138"/>
      <c r="B1101" s="151"/>
      <c r="C1101" s="152"/>
      <c r="D1101" s="153"/>
      <c r="E1101" s="151"/>
      <c r="F1101" s="153"/>
      <c r="G1101" s="176"/>
      <c r="H1101" s="177"/>
      <c r="I1101" s="178"/>
      <c r="J1101" s="179"/>
      <c r="K1101" s="139"/>
    </row>
    <row r="1102" spans="1:11" x14ac:dyDescent="0.35">
      <c r="A1102" s="138"/>
      <c r="B1102" s="151"/>
      <c r="C1102" s="152"/>
      <c r="D1102" s="153"/>
      <c r="E1102" s="151"/>
      <c r="F1102" s="153"/>
      <c r="G1102" s="176"/>
      <c r="H1102" s="177"/>
      <c r="I1102" s="178"/>
      <c r="J1102" s="179"/>
      <c r="K1102" s="139"/>
    </row>
    <row r="1103" spans="1:11" x14ac:dyDescent="0.35">
      <c r="A1103" s="138"/>
      <c r="B1103" s="151"/>
      <c r="C1103" s="152"/>
      <c r="D1103" s="153"/>
      <c r="E1103" s="151"/>
      <c r="F1103" s="153"/>
      <c r="G1103" s="176"/>
      <c r="H1103" s="177"/>
      <c r="I1103" s="178"/>
      <c r="J1103" s="179"/>
      <c r="K1103" s="139"/>
    </row>
    <row r="1104" spans="1:11" x14ac:dyDescent="0.35">
      <c r="A1104" s="138"/>
      <c r="B1104" s="151"/>
      <c r="C1104" s="152"/>
      <c r="D1104" s="153"/>
      <c r="E1104" s="151"/>
      <c r="F1104" s="153"/>
      <c r="G1104" s="176"/>
      <c r="H1104" s="177"/>
      <c r="I1104" s="178"/>
      <c r="J1104" s="179"/>
      <c r="K1104" s="139"/>
    </row>
    <row r="1105" spans="1:11" x14ac:dyDescent="0.35">
      <c r="A1105" s="138"/>
      <c r="B1105" s="151"/>
      <c r="C1105" s="152"/>
      <c r="D1105" s="153"/>
      <c r="E1105" s="151"/>
      <c r="F1105" s="153"/>
      <c r="G1105" s="176"/>
      <c r="H1105" s="177"/>
      <c r="I1105" s="178"/>
      <c r="J1105" s="179"/>
      <c r="K1105" s="139"/>
    </row>
    <row r="1106" spans="1:11" x14ac:dyDescent="0.35">
      <c r="A1106" s="138"/>
      <c r="B1106" s="151"/>
      <c r="C1106" s="152"/>
      <c r="D1106" s="153"/>
      <c r="E1106" s="151"/>
      <c r="F1106" s="153"/>
      <c r="G1106" s="176"/>
      <c r="H1106" s="177"/>
      <c r="I1106" s="178"/>
      <c r="J1106" s="179"/>
      <c r="K1106" s="139"/>
    </row>
    <row r="1107" spans="1:11" x14ac:dyDescent="0.35">
      <c r="A1107" s="138"/>
      <c r="B1107" s="151"/>
      <c r="C1107" s="152"/>
      <c r="D1107" s="153"/>
      <c r="E1107" s="151"/>
      <c r="F1107" s="153"/>
      <c r="G1107" s="176"/>
      <c r="H1107" s="177"/>
      <c r="I1107" s="178"/>
      <c r="J1107" s="179"/>
      <c r="K1107" s="139"/>
    </row>
    <row r="1108" spans="1:11" x14ac:dyDescent="0.35">
      <c r="A1108" s="138"/>
      <c r="B1108" s="151"/>
      <c r="C1108" s="152"/>
      <c r="D1108" s="153"/>
      <c r="E1108" s="151"/>
      <c r="F1108" s="153"/>
      <c r="G1108" s="176"/>
      <c r="H1108" s="177"/>
      <c r="I1108" s="178"/>
      <c r="J1108" s="179"/>
      <c r="K1108" s="139"/>
    </row>
    <row r="1109" spans="1:11" x14ac:dyDescent="0.35">
      <c r="A1109" s="180" t="s">
        <v>653</v>
      </c>
      <c r="B1109" s="181"/>
      <c r="C1109" s="181"/>
      <c r="D1109" s="181"/>
      <c r="E1109" s="181"/>
      <c r="F1109" s="181"/>
      <c r="G1109" s="181"/>
      <c r="H1109" s="181"/>
      <c r="I1109" s="181"/>
      <c r="J1109" s="181"/>
      <c r="K1109" s="182"/>
    </row>
    <row r="1110" spans="1:11" ht="16" thickBot="1" x14ac:dyDescent="0.4">
      <c r="A1110" s="183" t="str">
        <f>IF(I1110&gt;=F1086,"WYDATKI ROZLICZONE","NALEŻY WYKAZAĆ DOWODY WYDATKOWANIA ŚRODKÓW NA KWOTĘ STANOWIĄCĄ CAŁKOWITY KOSZT ZADANIA")</f>
        <v>WYDATKI ROZLICZONE</v>
      </c>
      <c r="B1110" s="184"/>
      <c r="C1110" s="184"/>
      <c r="D1110" s="184"/>
      <c r="E1110" s="184"/>
      <c r="F1110" s="184"/>
      <c r="G1110" s="185" t="s">
        <v>677</v>
      </c>
      <c r="H1110" s="186"/>
      <c r="I1110" s="187">
        <f>SUM(I1099:J1108)</f>
        <v>0</v>
      </c>
      <c r="J1110" s="188"/>
      <c r="K1110" s="140"/>
    </row>
    <row r="1111" spans="1:11" ht="16.5" thickTop="1" thickBot="1" x14ac:dyDescent="0.4">
      <c r="J1111" s="147"/>
      <c r="K1111" s="146"/>
    </row>
    <row r="1112" spans="1:11" ht="18.5" x14ac:dyDescent="0.35">
      <c r="A1112" s="439" t="s">
        <v>669</v>
      </c>
      <c r="B1112" s="440"/>
      <c r="C1112" s="440"/>
      <c r="D1112" s="440"/>
      <c r="E1112" s="440"/>
      <c r="F1112" s="440"/>
      <c r="G1112" s="440"/>
      <c r="H1112" s="440"/>
      <c r="I1112" s="440"/>
      <c r="J1112" s="440"/>
      <c r="K1112" s="441"/>
    </row>
    <row r="1113" spans="1:11" x14ac:dyDescent="0.35">
      <c r="A1113" s="47" t="s">
        <v>670</v>
      </c>
      <c r="B1113" s="48"/>
      <c r="C1113" s="48"/>
      <c r="D1113" s="48"/>
      <c r="E1113" s="48"/>
      <c r="F1113" s="48"/>
      <c r="G1113" s="48"/>
      <c r="H1113" s="48"/>
      <c r="I1113" s="48"/>
      <c r="J1113" s="48"/>
      <c r="K1113" s="49"/>
    </row>
    <row r="1114" spans="1:11" x14ac:dyDescent="0.35">
      <c r="A1114" s="47" t="s">
        <v>671</v>
      </c>
      <c r="B1114" s="48"/>
      <c r="C1114" s="48"/>
      <c r="D1114" s="48"/>
      <c r="E1114" s="48"/>
      <c r="F1114" s="48"/>
      <c r="G1114" s="48"/>
      <c r="H1114" s="48"/>
      <c r="I1114" s="48"/>
      <c r="J1114" s="48"/>
      <c r="K1114" s="49"/>
    </row>
    <row r="1115" spans="1:11" ht="16" thickBot="1" x14ac:dyDescent="0.4">
      <c r="A1115" s="406" t="s">
        <v>672</v>
      </c>
      <c r="B1115" s="407"/>
      <c r="C1115" s="407"/>
      <c r="D1115" s="407"/>
      <c r="E1115" s="407"/>
      <c r="F1115" s="407"/>
      <c r="G1115" s="407"/>
      <c r="H1115" s="407"/>
      <c r="I1115" s="407"/>
      <c r="J1115" s="407"/>
      <c r="K1115" s="408"/>
    </row>
  </sheetData>
  <sheetProtection algorithmName="SHA-512" hashValue="iV7Ej6K8VQpF3RoeQHk3psLeGKtjehE8DapIulic8o1zM1XZM1sFTLGLFquDO+NYetnOufRh5FJm3SoaPPeMPg==" saltValue="QYYBL6J1O4kXA+XMmmDtgg==" spinCount="100000" sheet="1" insertRows="0"/>
  <protectedRanges>
    <protectedRange sqref="A1099:K1108 G1090:J1093 H1077:K1085 A938:K944 A917:K926 G908:J911 H895:K903 A756:K762 A735:K744 G726:J729 H713:K721 A574:K580" name="Rozstęp2"/>
    <protectedRange sqref="A756:K762 G6:K21 A23:K23 A26:K32 H165:K173 G178:J181 A187:K196 A208:K214 H347:K355 G360:J363 A369:K378 A391:K397 H530:K538 G543:J546 A552:K561 A574:K580 H713:K721 G726:J729 A735:K744" name="Rozstęp1"/>
  </protectedRanges>
  <autoFilter ref="A390:K394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customSheetViews>
    <customSheetView guid="{1A2507CC-498A-41B9-A709-09C0C2322351}" showPageBreaks="1" view="pageLayout">
      <selection activeCell="I53" sqref="I53"/>
      <pageMargins left="0.14583333333333334" right="0.17708333333333334" top="0.75" bottom="0.75" header="0.3" footer="0.3"/>
      <pageSetup paperSize="9" orientation="portrait" r:id="rId1"/>
    </customSheetView>
  </customSheetViews>
  <mergeCells count="1661">
    <mergeCell ref="B1063:H1063"/>
    <mergeCell ref="B1064:H1064"/>
    <mergeCell ref="B1065:H1065"/>
    <mergeCell ref="B1066:H1066"/>
    <mergeCell ref="B1067:H1067"/>
    <mergeCell ref="B1068:H1068"/>
    <mergeCell ref="A623:J623"/>
    <mergeCell ref="A637:J637"/>
    <mergeCell ref="A651:J651"/>
    <mergeCell ref="A665:J665"/>
    <mergeCell ref="A679:J679"/>
    <mergeCell ref="A693:J693"/>
    <mergeCell ref="A707:J707"/>
    <mergeCell ref="A777:J777"/>
    <mergeCell ref="A791:J791"/>
    <mergeCell ref="A805:J805"/>
    <mergeCell ref="A819:J819"/>
    <mergeCell ref="A833:J833"/>
    <mergeCell ref="A847:J847"/>
    <mergeCell ref="A861:J861"/>
    <mergeCell ref="A875:J875"/>
    <mergeCell ref="A889:J889"/>
    <mergeCell ref="A959:J959"/>
    <mergeCell ref="B1024:H1024"/>
    <mergeCell ref="B1025:H1025"/>
    <mergeCell ref="B1026:H1026"/>
    <mergeCell ref="B1027:H1027"/>
    <mergeCell ref="B1028:H1028"/>
    <mergeCell ref="A1030:K1030"/>
    <mergeCell ref="A1032:F1032"/>
    <mergeCell ref="H1032:K1032"/>
    <mergeCell ref="A1033:K1033"/>
    <mergeCell ref="A89:J89"/>
    <mergeCell ref="A103:J103"/>
    <mergeCell ref="A117:J117"/>
    <mergeCell ref="A131:J131"/>
    <mergeCell ref="A145:J145"/>
    <mergeCell ref="A159:J159"/>
    <mergeCell ref="A229:J229"/>
    <mergeCell ref="A243:J243"/>
    <mergeCell ref="A257:J257"/>
    <mergeCell ref="A271:J271"/>
    <mergeCell ref="A285:J285"/>
    <mergeCell ref="A299:J299"/>
    <mergeCell ref="A313:J313"/>
    <mergeCell ref="A1112:K1112"/>
    <mergeCell ref="E1105:F1105"/>
    <mergeCell ref="G1105:H1105"/>
    <mergeCell ref="I1105:J1105"/>
    <mergeCell ref="B1106:D1106"/>
    <mergeCell ref="E1106:F1106"/>
    <mergeCell ref="G1106:H1106"/>
    <mergeCell ref="I1106:J1106"/>
    <mergeCell ref="A1094:K1094"/>
    <mergeCell ref="A1095:C1095"/>
    <mergeCell ref="A1096:K1096"/>
    <mergeCell ref="A1097:K1097"/>
    <mergeCell ref="B1098:D1098"/>
    <mergeCell ref="E1098:F1098"/>
    <mergeCell ref="G1098:H1098"/>
    <mergeCell ref="I1098:J1098"/>
    <mergeCell ref="A987:J987"/>
    <mergeCell ref="A1001:J1001"/>
    <mergeCell ref="A1015:J1015"/>
    <mergeCell ref="A1115:K1115"/>
    <mergeCell ref="I28:K30"/>
    <mergeCell ref="I210:K212"/>
    <mergeCell ref="I393:K395"/>
    <mergeCell ref="I576:K578"/>
    <mergeCell ref="I758:K760"/>
    <mergeCell ref="I940:K942"/>
    <mergeCell ref="B1107:D1107"/>
    <mergeCell ref="E1107:F1107"/>
    <mergeCell ref="G1107:H1107"/>
    <mergeCell ref="I1107:J1107"/>
    <mergeCell ref="B1108:D1108"/>
    <mergeCell ref="E1108:F1108"/>
    <mergeCell ref="G1108:H1108"/>
    <mergeCell ref="I1108:J1108"/>
    <mergeCell ref="A1109:K1109"/>
    <mergeCell ref="A1110:F1110"/>
    <mergeCell ref="G1110:H1110"/>
    <mergeCell ref="I1110:J1110"/>
    <mergeCell ref="B1102:D1102"/>
    <mergeCell ref="E1102:F1102"/>
    <mergeCell ref="G1102:H1102"/>
    <mergeCell ref="I1102:J1102"/>
    <mergeCell ref="B1103:D1103"/>
    <mergeCell ref="E1103:F1103"/>
    <mergeCell ref="G1103:H1103"/>
    <mergeCell ref="I1103:J1103"/>
    <mergeCell ref="B1104:D1104"/>
    <mergeCell ref="E1104:F1104"/>
    <mergeCell ref="G1104:H1104"/>
    <mergeCell ref="I1104:J1104"/>
    <mergeCell ref="B1105:D1105"/>
    <mergeCell ref="B1099:D1099"/>
    <mergeCell ref="E1099:F1099"/>
    <mergeCell ref="G1099:H1099"/>
    <mergeCell ref="I1099:J1099"/>
    <mergeCell ref="B1100:D1100"/>
    <mergeCell ref="E1100:F1100"/>
    <mergeCell ref="G1100:H1100"/>
    <mergeCell ref="I1100:J1100"/>
    <mergeCell ref="B1101:D1101"/>
    <mergeCell ref="E1101:F1101"/>
    <mergeCell ref="G1101:H1101"/>
    <mergeCell ref="I1101:J1101"/>
    <mergeCell ref="A1088:K1088"/>
    <mergeCell ref="A1089:B1089"/>
    <mergeCell ref="C1089:D1089"/>
    <mergeCell ref="E1089:F1089"/>
    <mergeCell ref="G1089:H1089"/>
    <mergeCell ref="I1089:J1089"/>
    <mergeCell ref="A1090:B1091"/>
    <mergeCell ref="C1090:D1090"/>
    <mergeCell ref="E1090:F1090"/>
    <mergeCell ref="G1090:H1090"/>
    <mergeCell ref="I1090:J1090"/>
    <mergeCell ref="C1091:D1091"/>
    <mergeCell ref="E1091:F1091"/>
    <mergeCell ref="G1091:H1091"/>
    <mergeCell ref="I1091:J1091"/>
    <mergeCell ref="A1092:B1093"/>
    <mergeCell ref="C1092:D1092"/>
    <mergeCell ref="E1092:F1092"/>
    <mergeCell ref="G1092:H1092"/>
    <mergeCell ref="I1092:J1092"/>
    <mergeCell ref="C1093:D1093"/>
    <mergeCell ref="E1093:F1093"/>
    <mergeCell ref="G1093:H1093"/>
    <mergeCell ref="I1093:J1093"/>
    <mergeCell ref="A1082:E1082"/>
    <mergeCell ref="F1082:G1082"/>
    <mergeCell ref="H1082:I1082"/>
    <mergeCell ref="J1082:K1082"/>
    <mergeCell ref="A1083:E1083"/>
    <mergeCell ref="F1083:G1083"/>
    <mergeCell ref="H1083:I1083"/>
    <mergeCell ref="J1083:K1083"/>
    <mergeCell ref="A1084:E1084"/>
    <mergeCell ref="F1084:G1084"/>
    <mergeCell ref="H1084:I1084"/>
    <mergeCell ref="J1084:K1084"/>
    <mergeCell ref="A1085:E1085"/>
    <mergeCell ref="F1085:G1085"/>
    <mergeCell ref="H1085:I1085"/>
    <mergeCell ref="J1085:K1085"/>
    <mergeCell ref="A1086:E1086"/>
    <mergeCell ref="F1086:G1086"/>
    <mergeCell ref="H1086:I1086"/>
    <mergeCell ref="J1086:K1086"/>
    <mergeCell ref="A1077:E1077"/>
    <mergeCell ref="F1077:G1077"/>
    <mergeCell ref="H1077:I1077"/>
    <mergeCell ref="J1077:K1077"/>
    <mergeCell ref="A1078:E1078"/>
    <mergeCell ref="F1078:G1078"/>
    <mergeCell ref="H1078:I1078"/>
    <mergeCell ref="J1078:K1078"/>
    <mergeCell ref="A1079:E1079"/>
    <mergeCell ref="F1079:G1079"/>
    <mergeCell ref="H1079:I1079"/>
    <mergeCell ref="J1079:K1079"/>
    <mergeCell ref="A1080:E1080"/>
    <mergeCell ref="F1080:G1080"/>
    <mergeCell ref="H1080:I1080"/>
    <mergeCell ref="J1080:K1080"/>
    <mergeCell ref="A1081:E1081"/>
    <mergeCell ref="F1081:G1081"/>
    <mergeCell ref="H1081:I1081"/>
    <mergeCell ref="J1081:K1081"/>
    <mergeCell ref="B1069:H1069"/>
    <mergeCell ref="B1070:H1070"/>
    <mergeCell ref="A1072:K1072"/>
    <mergeCell ref="A1074:K1074"/>
    <mergeCell ref="A1075:E1076"/>
    <mergeCell ref="F1075:G1075"/>
    <mergeCell ref="H1075:K1075"/>
    <mergeCell ref="F1076:G1076"/>
    <mergeCell ref="H1076:I1076"/>
    <mergeCell ref="J1076:K1076"/>
    <mergeCell ref="B1042:H1042"/>
    <mergeCell ref="A1044:K1044"/>
    <mergeCell ref="A1046:F1046"/>
    <mergeCell ref="H1046:K1046"/>
    <mergeCell ref="A1047:K1047"/>
    <mergeCell ref="B1048:H1048"/>
    <mergeCell ref="B1049:H1049"/>
    <mergeCell ref="B1050:H1050"/>
    <mergeCell ref="B1051:H1051"/>
    <mergeCell ref="B1052:H1052"/>
    <mergeCell ref="B1053:H1053"/>
    <mergeCell ref="B1054:H1054"/>
    <mergeCell ref="B1055:H1055"/>
    <mergeCell ref="B1056:H1056"/>
    <mergeCell ref="A1058:K1058"/>
    <mergeCell ref="A1060:F1060"/>
    <mergeCell ref="H1060:K1060"/>
    <mergeCell ref="A1043:J1043"/>
    <mergeCell ref="A1057:J1057"/>
    <mergeCell ref="A1071:J1071"/>
    <mergeCell ref="A1061:K1061"/>
    <mergeCell ref="B1062:H1062"/>
    <mergeCell ref="B1034:H1034"/>
    <mergeCell ref="B1035:H1035"/>
    <mergeCell ref="B1036:H1036"/>
    <mergeCell ref="B1037:H1037"/>
    <mergeCell ref="B1038:H1038"/>
    <mergeCell ref="B1039:H1039"/>
    <mergeCell ref="B1040:H1040"/>
    <mergeCell ref="B1041:H1041"/>
    <mergeCell ref="A1029:J1029"/>
    <mergeCell ref="B1006:H1006"/>
    <mergeCell ref="B1007:H1007"/>
    <mergeCell ref="B1008:H1008"/>
    <mergeCell ref="B1009:H1009"/>
    <mergeCell ref="B1010:H1010"/>
    <mergeCell ref="B1011:H1011"/>
    <mergeCell ref="B1012:H1012"/>
    <mergeCell ref="B1013:H1013"/>
    <mergeCell ref="B1014:H1014"/>
    <mergeCell ref="A1016:K1016"/>
    <mergeCell ref="A1018:F1018"/>
    <mergeCell ref="H1018:K1018"/>
    <mergeCell ref="A1019:K1019"/>
    <mergeCell ref="B1020:H1020"/>
    <mergeCell ref="B1021:H1021"/>
    <mergeCell ref="B1022:H1022"/>
    <mergeCell ref="B1023:H1023"/>
    <mergeCell ref="A988:K988"/>
    <mergeCell ref="A990:F990"/>
    <mergeCell ref="H990:K990"/>
    <mergeCell ref="A991:K991"/>
    <mergeCell ref="B992:H992"/>
    <mergeCell ref="B993:H993"/>
    <mergeCell ref="B994:H994"/>
    <mergeCell ref="B995:H995"/>
    <mergeCell ref="B996:H996"/>
    <mergeCell ref="B997:H997"/>
    <mergeCell ref="B998:H998"/>
    <mergeCell ref="B999:H999"/>
    <mergeCell ref="B1000:H1000"/>
    <mergeCell ref="A1002:K1002"/>
    <mergeCell ref="A1004:F1004"/>
    <mergeCell ref="H1004:K1004"/>
    <mergeCell ref="A1005:K1005"/>
    <mergeCell ref="B969:H969"/>
    <mergeCell ref="B970:H970"/>
    <mergeCell ref="B971:H971"/>
    <mergeCell ref="B972:H972"/>
    <mergeCell ref="A974:K974"/>
    <mergeCell ref="A976:F976"/>
    <mergeCell ref="H976:K976"/>
    <mergeCell ref="A977:K977"/>
    <mergeCell ref="B978:H978"/>
    <mergeCell ref="B979:H979"/>
    <mergeCell ref="B980:H980"/>
    <mergeCell ref="B981:H981"/>
    <mergeCell ref="B982:H982"/>
    <mergeCell ref="B983:H983"/>
    <mergeCell ref="B984:H984"/>
    <mergeCell ref="B985:H985"/>
    <mergeCell ref="B986:H986"/>
    <mergeCell ref="A973:J973"/>
    <mergeCell ref="B951:H951"/>
    <mergeCell ref="B952:H952"/>
    <mergeCell ref="B953:H953"/>
    <mergeCell ref="B954:H954"/>
    <mergeCell ref="B955:H955"/>
    <mergeCell ref="B956:H956"/>
    <mergeCell ref="B957:H957"/>
    <mergeCell ref="B958:H958"/>
    <mergeCell ref="A960:K960"/>
    <mergeCell ref="A962:F962"/>
    <mergeCell ref="H962:K962"/>
    <mergeCell ref="A963:K963"/>
    <mergeCell ref="B964:H964"/>
    <mergeCell ref="B965:H965"/>
    <mergeCell ref="B966:H966"/>
    <mergeCell ref="B967:H967"/>
    <mergeCell ref="B968:H968"/>
    <mergeCell ref="A937:K937"/>
    <mergeCell ref="A938:E938"/>
    <mergeCell ref="F938:K938"/>
    <mergeCell ref="A939:E939"/>
    <mergeCell ref="F939:K939"/>
    <mergeCell ref="A940:C940"/>
    <mergeCell ref="A941:H941"/>
    <mergeCell ref="A942:C942"/>
    <mergeCell ref="G943:K943"/>
    <mergeCell ref="A944:H944"/>
    <mergeCell ref="I944:K944"/>
    <mergeCell ref="A946:K946"/>
    <mergeCell ref="A948:F948"/>
    <mergeCell ref="H948:K948"/>
    <mergeCell ref="A949:K949"/>
    <mergeCell ref="B950:H950"/>
    <mergeCell ref="A747:K747"/>
    <mergeCell ref="A748:H748"/>
    <mergeCell ref="I748:K748"/>
    <mergeCell ref="A751:K751"/>
    <mergeCell ref="A752:K752"/>
    <mergeCell ref="A753:K753"/>
    <mergeCell ref="A754:K754"/>
    <mergeCell ref="A755:K755"/>
    <mergeCell ref="A756:E756"/>
    <mergeCell ref="F756:K756"/>
    <mergeCell ref="A757:E757"/>
    <mergeCell ref="F757:K757"/>
    <mergeCell ref="A758:C758"/>
    <mergeCell ref="A759:H759"/>
    <mergeCell ref="A760:C760"/>
    <mergeCell ref="G761:K761"/>
    <mergeCell ref="A745:K745"/>
    <mergeCell ref="A746:F746"/>
    <mergeCell ref="G746:H746"/>
    <mergeCell ref="I746:J746"/>
    <mergeCell ref="A749:H749"/>
    <mergeCell ref="I749:K749"/>
    <mergeCell ref="A750:H750"/>
    <mergeCell ref="I750:K750"/>
    <mergeCell ref="B742:D742"/>
    <mergeCell ref="E742:F742"/>
    <mergeCell ref="G742:H742"/>
    <mergeCell ref="I742:J742"/>
    <mergeCell ref="B743:D743"/>
    <mergeCell ref="E743:F743"/>
    <mergeCell ref="G743:H743"/>
    <mergeCell ref="I743:J743"/>
    <mergeCell ref="B744:D744"/>
    <mergeCell ref="E744:F744"/>
    <mergeCell ref="G744:H744"/>
    <mergeCell ref="I744:J744"/>
    <mergeCell ref="B739:D739"/>
    <mergeCell ref="E739:F739"/>
    <mergeCell ref="G739:H739"/>
    <mergeCell ref="I739:J739"/>
    <mergeCell ref="B740:D740"/>
    <mergeCell ref="E740:F740"/>
    <mergeCell ref="G740:H740"/>
    <mergeCell ref="I740:J740"/>
    <mergeCell ref="B741:D741"/>
    <mergeCell ref="E741:F741"/>
    <mergeCell ref="G741:H741"/>
    <mergeCell ref="I741:J741"/>
    <mergeCell ref="B736:D736"/>
    <mergeCell ref="E736:F736"/>
    <mergeCell ref="G736:H736"/>
    <mergeCell ref="I736:J736"/>
    <mergeCell ref="B737:D737"/>
    <mergeCell ref="E737:F737"/>
    <mergeCell ref="G737:H737"/>
    <mergeCell ref="I737:J737"/>
    <mergeCell ref="B738:D738"/>
    <mergeCell ref="E738:F738"/>
    <mergeCell ref="G738:H738"/>
    <mergeCell ref="I738:J738"/>
    <mergeCell ref="A730:K730"/>
    <mergeCell ref="A731:C731"/>
    <mergeCell ref="A732:K732"/>
    <mergeCell ref="A733:K733"/>
    <mergeCell ref="B734:D734"/>
    <mergeCell ref="E734:F734"/>
    <mergeCell ref="G734:H734"/>
    <mergeCell ref="I734:J734"/>
    <mergeCell ref="B735:D735"/>
    <mergeCell ref="E735:F735"/>
    <mergeCell ref="G735:H735"/>
    <mergeCell ref="I735:J735"/>
    <mergeCell ref="A728:B729"/>
    <mergeCell ref="C728:D728"/>
    <mergeCell ref="E728:F728"/>
    <mergeCell ref="G728:H728"/>
    <mergeCell ref="I728:J728"/>
    <mergeCell ref="C729:D729"/>
    <mergeCell ref="E729:F729"/>
    <mergeCell ref="G729:H729"/>
    <mergeCell ref="I729:J729"/>
    <mergeCell ref="A726:B727"/>
    <mergeCell ref="C726:D726"/>
    <mergeCell ref="E726:F726"/>
    <mergeCell ref="G726:H726"/>
    <mergeCell ref="I726:J726"/>
    <mergeCell ref="C727:D727"/>
    <mergeCell ref="E727:F727"/>
    <mergeCell ref="G727:H727"/>
    <mergeCell ref="I727:J727"/>
    <mergeCell ref="A722:E722"/>
    <mergeCell ref="F722:G722"/>
    <mergeCell ref="H722:I722"/>
    <mergeCell ref="J722:K722"/>
    <mergeCell ref="A724:K724"/>
    <mergeCell ref="A725:B725"/>
    <mergeCell ref="C725:D725"/>
    <mergeCell ref="E725:F725"/>
    <mergeCell ref="G725:H725"/>
    <mergeCell ref="I725:J725"/>
    <mergeCell ref="A719:E719"/>
    <mergeCell ref="F719:G719"/>
    <mergeCell ref="H719:I719"/>
    <mergeCell ref="J719:K719"/>
    <mergeCell ref="A720:E720"/>
    <mergeCell ref="F720:G720"/>
    <mergeCell ref="H720:I720"/>
    <mergeCell ref="J720:K720"/>
    <mergeCell ref="A721:E721"/>
    <mergeCell ref="F721:G721"/>
    <mergeCell ref="H721:I721"/>
    <mergeCell ref="J721:K721"/>
    <mergeCell ref="A716:E716"/>
    <mergeCell ref="F716:G716"/>
    <mergeCell ref="H716:I716"/>
    <mergeCell ref="J716:K716"/>
    <mergeCell ref="A717:E717"/>
    <mergeCell ref="F717:G717"/>
    <mergeCell ref="H717:I717"/>
    <mergeCell ref="J717:K717"/>
    <mergeCell ref="A718:E718"/>
    <mergeCell ref="F718:G718"/>
    <mergeCell ref="H718:I718"/>
    <mergeCell ref="J718:K718"/>
    <mergeCell ref="A713:E713"/>
    <mergeCell ref="F713:G713"/>
    <mergeCell ref="H713:I713"/>
    <mergeCell ref="J713:K713"/>
    <mergeCell ref="A714:E714"/>
    <mergeCell ref="F714:G714"/>
    <mergeCell ref="H714:I714"/>
    <mergeCell ref="J714:K714"/>
    <mergeCell ref="A715:E715"/>
    <mergeCell ref="F715:G715"/>
    <mergeCell ref="H715:I715"/>
    <mergeCell ref="J715:K715"/>
    <mergeCell ref="B702:H702"/>
    <mergeCell ref="B703:H703"/>
    <mergeCell ref="B704:H704"/>
    <mergeCell ref="B705:H705"/>
    <mergeCell ref="B706:H706"/>
    <mergeCell ref="A708:K708"/>
    <mergeCell ref="A710:K710"/>
    <mergeCell ref="A711:E712"/>
    <mergeCell ref="F711:G711"/>
    <mergeCell ref="H711:K711"/>
    <mergeCell ref="F712:G712"/>
    <mergeCell ref="H712:I712"/>
    <mergeCell ref="J712:K712"/>
    <mergeCell ref="B692:H692"/>
    <mergeCell ref="A694:K694"/>
    <mergeCell ref="A696:F696"/>
    <mergeCell ref="H696:K696"/>
    <mergeCell ref="A697:K697"/>
    <mergeCell ref="B698:H698"/>
    <mergeCell ref="B699:H699"/>
    <mergeCell ref="B700:H700"/>
    <mergeCell ref="B701:H701"/>
    <mergeCell ref="A683:K683"/>
    <mergeCell ref="B684:H684"/>
    <mergeCell ref="B685:H685"/>
    <mergeCell ref="B686:H686"/>
    <mergeCell ref="B687:H687"/>
    <mergeCell ref="B688:H688"/>
    <mergeCell ref="B689:H689"/>
    <mergeCell ref="B690:H690"/>
    <mergeCell ref="B691:H691"/>
    <mergeCell ref="B672:H672"/>
    <mergeCell ref="B673:H673"/>
    <mergeCell ref="B674:H674"/>
    <mergeCell ref="B675:H675"/>
    <mergeCell ref="B676:H676"/>
    <mergeCell ref="B677:H677"/>
    <mergeCell ref="B678:H678"/>
    <mergeCell ref="A680:K680"/>
    <mergeCell ref="A682:F682"/>
    <mergeCell ref="H682:K682"/>
    <mergeCell ref="B662:H662"/>
    <mergeCell ref="B663:H663"/>
    <mergeCell ref="B664:H664"/>
    <mergeCell ref="A666:K666"/>
    <mergeCell ref="A668:F668"/>
    <mergeCell ref="H668:K668"/>
    <mergeCell ref="A669:K669"/>
    <mergeCell ref="B670:H670"/>
    <mergeCell ref="B671:H671"/>
    <mergeCell ref="A654:F654"/>
    <mergeCell ref="H654:K654"/>
    <mergeCell ref="A655:K655"/>
    <mergeCell ref="B656:H656"/>
    <mergeCell ref="B657:H657"/>
    <mergeCell ref="B658:H658"/>
    <mergeCell ref="B659:H659"/>
    <mergeCell ref="B660:H660"/>
    <mergeCell ref="B661:H661"/>
    <mergeCell ref="B643:H643"/>
    <mergeCell ref="B644:H644"/>
    <mergeCell ref="B645:H645"/>
    <mergeCell ref="B646:H646"/>
    <mergeCell ref="B647:H647"/>
    <mergeCell ref="B648:H648"/>
    <mergeCell ref="B649:H649"/>
    <mergeCell ref="B650:H650"/>
    <mergeCell ref="A652:K652"/>
    <mergeCell ref="B633:H633"/>
    <mergeCell ref="B634:H634"/>
    <mergeCell ref="B635:H635"/>
    <mergeCell ref="B636:H636"/>
    <mergeCell ref="A638:K638"/>
    <mergeCell ref="A640:F640"/>
    <mergeCell ref="H640:K640"/>
    <mergeCell ref="A641:K641"/>
    <mergeCell ref="B642:H642"/>
    <mergeCell ref="A624:K624"/>
    <mergeCell ref="A626:F626"/>
    <mergeCell ref="H626:K626"/>
    <mergeCell ref="A627:K627"/>
    <mergeCell ref="B628:H628"/>
    <mergeCell ref="B629:H629"/>
    <mergeCell ref="B630:H630"/>
    <mergeCell ref="B631:H631"/>
    <mergeCell ref="B632:H632"/>
    <mergeCell ref="B614:H614"/>
    <mergeCell ref="B615:H615"/>
    <mergeCell ref="B616:H616"/>
    <mergeCell ref="B617:H617"/>
    <mergeCell ref="B618:H618"/>
    <mergeCell ref="B619:H619"/>
    <mergeCell ref="B620:H620"/>
    <mergeCell ref="B621:H621"/>
    <mergeCell ref="B622:H622"/>
    <mergeCell ref="B604:H604"/>
    <mergeCell ref="B605:H605"/>
    <mergeCell ref="B606:H606"/>
    <mergeCell ref="B607:H607"/>
    <mergeCell ref="B608:H608"/>
    <mergeCell ref="A610:K610"/>
    <mergeCell ref="A612:F612"/>
    <mergeCell ref="H612:K612"/>
    <mergeCell ref="A613:K613"/>
    <mergeCell ref="A609:J609"/>
    <mergeCell ref="B594:H594"/>
    <mergeCell ref="A596:K596"/>
    <mergeCell ref="A598:F598"/>
    <mergeCell ref="H598:K598"/>
    <mergeCell ref="A599:K599"/>
    <mergeCell ref="B600:H600"/>
    <mergeCell ref="B601:H601"/>
    <mergeCell ref="B602:H602"/>
    <mergeCell ref="B603:H603"/>
    <mergeCell ref="A585:K585"/>
    <mergeCell ref="B586:H586"/>
    <mergeCell ref="B587:H587"/>
    <mergeCell ref="B588:H588"/>
    <mergeCell ref="B589:H589"/>
    <mergeCell ref="B590:H590"/>
    <mergeCell ref="B591:H591"/>
    <mergeCell ref="B592:H592"/>
    <mergeCell ref="B593:H593"/>
    <mergeCell ref="A595:J595"/>
    <mergeCell ref="A576:C576"/>
    <mergeCell ref="A577:H577"/>
    <mergeCell ref="A578:C578"/>
    <mergeCell ref="G579:K579"/>
    <mergeCell ref="A580:H580"/>
    <mergeCell ref="I580:K580"/>
    <mergeCell ref="A582:K582"/>
    <mergeCell ref="A584:F584"/>
    <mergeCell ref="H584:K584"/>
    <mergeCell ref="A568:K568"/>
    <mergeCell ref="A569:K569"/>
    <mergeCell ref="A570:K570"/>
    <mergeCell ref="A571:K571"/>
    <mergeCell ref="A573:K573"/>
    <mergeCell ref="A574:E574"/>
    <mergeCell ref="F574:K574"/>
    <mergeCell ref="A575:E575"/>
    <mergeCell ref="F575:K575"/>
    <mergeCell ref="A562:K562"/>
    <mergeCell ref="A563:F563"/>
    <mergeCell ref="G563:H563"/>
    <mergeCell ref="I563:J563"/>
    <mergeCell ref="A566:H566"/>
    <mergeCell ref="I566:K566"/>
    <mergeCell ref="A567:H567"/>
    <mergeCell ref="I567:K567"/>
    <mergeCell ref="A564:K564"/>
    <mergeCell ref="A565:H565"/>
    <mergeCell ref="I565:K565"/>
    <mergeCell ref="B559:D559"/>
    <mergeCell ref="E559:F559"/>
    <mergeCell ref="G559:H559"/>
    <mergeCell ref="I559:J559"/>
    <mergeCell ref="B560:D560"/>
    <mergeCell ref="E560:F560"/>
    <mergeCell ref="G560:H560"/>
    <mergeCell ref="I560:J560"/>
    <mergeCell ref="B561:D561"/>
    <mergeCell ref="E561:F561"/>
    <mergeCell ref="G561:H561"/>
    <mergeCell ref="I561:J561"/>
    <mergeCell ref="B556:D556"/>
    <mergeCell ref="E556:F556"/>
    <mergeCell ref="G556:H556"/>
    <mergeCell ref="I556:J556"/>
    <mergeCell ref="B557:D557"/>
    <mergeCell ref="E557:F557"/>
    <mergeCell ref="G557:H557"/>
    <mergeCell ref="I557:J557"/>
    <mergeCell ref="B558:D558"/>
    <mergeCell ref="E558:F558"/>
    <mergeCell ref="G558:H558"/>
    <mergeCell ref="I558:J558"/>
    <mergeCell ref="B553:D553"/>
    <mergeCell ref="E553:F553"/>
    <mergeCell ref="G553:H553"/>
    <mergeCell ref="I553:J553"/>
    <mergeCell ref="B554:D554"/>
    <mergeCell ref="E554:F554"/>
    <mergeCell ref="G554:H554"/>
    <mergeCell ref="I554:J554"/>
    <mergeCell ref="B555:D555"/>
    <mergeCell ref="E555:F555"/>
    <mergeCell ref="G555:H555"/>
    <mergeCell ref="I555:J555"/>
    <mergeCell ref="A547:K547"/>
    <mergeCell ref="A548:C548"/>
    <mergeCell ref="A549:K549"/>
    <mergeCell ref="A550:K550"/>
    <mergeCell ref="B551:D551"/>
    <mergeCell ref="E551:F551"/>
    <mergeCell ref="G551:H551"/>
    <mergeCell ref="I551:J551"/>
    <mergeCell ref="B552:D552"/>
    <mergeCell ref="E552:F552"/>
    <mergeCell ref="G552:H552"/>
    <mergeCell ref="I552:J552"/>
    <mergeCell ref="A545:B546"/>
    <mergeCell ref="C545:D545"/>
    <mergeCell ref="E545:F545"/>
    <mergeCell ref="G545:H545"/>
    <mergeCell ref="I545:J545"/>
    <mergeCell ref="C546:D546"/>
    <mergeCell ref="E546:F546"/>
    <mergeCell ref="G546:H546"/>
    <mergeCell ref="I546:J546"/>
    <mergeCell ref="A543:B544"/>
    <mergeCell ref="C543:D543"/>
    <mergeCell ref="E543:F543"/>
    <mergeCell ref="G543:H543"/>
    <mergeCell ref="I543:J543"/>
    <mergeCell ref="C544:D544"/>
    <mergeCell ref="E544:F544"/>
    <mergeCell ref="G544:H544"/>
    <mergeCell ref="I544:J544"/>
    <mergeCell ref="A539:E539"/>
    <mergeCell ref="F539:G539"/>
    <mergeCell ref="H539:I539"/>
    <mergeCell ref="J539:K539"/>
    <mergeCell ref="A541:K541"/>
    <mergeCell ref="A542:B542"/>
    <mergeCell ref="C542:D542"/>
    <mergeCell ref="E542:F542"/>
    <mergeCell ref="G542:H542"/>
    <mergeCell ref="I542:J542"/>
    <mergeCell ref="A536:E536"/>
    <mergeCell ref="F536:G536"/>
    <mergeCell ref="H536:I536"/>
    <mergeCell ref="J536:K536"/>
    <mergeCell ref="A537:E537"/>
    <mergeCell ref="F537:G537"/>
    <mergeCell ref="H537:I537"/>
    <mergeCell ref="J537:K537"/>
    <mergeCell ref="A538:E538"/>
    <mergeCell ref="F538:G538"/>
    <mergeCell ref="H538:I538"/>
    <mergeCell ref="J538:K538"/>
    <mergeCell ref="A533:E533"/>
    <mergeCell ref="F533:G533"/>
    <mergeCell ref="H533:I533"/>
    <mergeCell ref="J533:K533"/>
    <mergeCell ref="A534:E534"/>
    <mergeCell ref="F534:G534"/>
    <mergeCell ref="H534:I534"/>
    <mergeCell ref="J534:K534"/>
    <mergeCell ref="A535:E535"/>
    <mergeCell ref="F535:G535"/>
    <mergeCell ref="H535:I535"/>
    <mergeCell ref="J535:K535"/>
    <mergeCell ref="A530:E530"/>
    <mergeCell ref="F530:G530"/>
    <mergeCell ref="H530:I530"/>
    <mergeCell ref="J530:K530"/>
    <mergeCell ref="A531:E531"/>
    <mergeCell ref="F531:G531"/>
    <mergeCell ref="H531:I531"/>
    <mergeCell ref="J531:K531"/>
    <mergeCell ref="A532:E532"/>
    <mergeCell ref="F532:G532"/>
    <mergeCell ref="H532:I532"/>
    <mergeCell ref="J532:K532"/>
    <mergeCell ref="B523:H523"/>
    <mergeCell ref="A525:K525"/>
    <mergeCell ref="A527:K527"/>
    <mergeCell ref="A528:E529"/>
    <mergeCell ref="F528:G528"/>
    <mergeCell ref="H528:K528"/>
    <mergeCell ref="F529:G529"/>
    <mergeCell ref="H529:I529"/>
    <mergeCell ref="J529:K529"/>
    <mergeCell ref="A524:J524"/>
    <mergeCell ref="A514:K514"/>
    <mergeCell ref="B515:H515"/>
    <mergeCell ref="B516:H516"/>
    <mergeCell ref="B517:H517"/>
    <mergeCell ref="B518:H518"/>
    <mergeCell ref="B519:H519"/>
    <mergeCell ref="B520:H520"/>
    <mergeCell ref="B521:H521"/>
    <mergeCell ref="B522:H522"/>
    <mergeCell ref="B503:H503"/>
    <mergeCell ref="B504:H504"/>
    <mergeCell ref="B505:H505"/>
    <mergeCell ref="B506:H506"/>
    <mergeCell ref="B507:H507"/>
    <mergeCell ref="B508:H508"/>
    <mergeCell ref="B509:H509"/>
    <mergeCell ref="A511:K511"/>
    <mergeCell ref="A513:F513"/>
    <mergeCell ref="H513:K513"/>
    <mergeCell ref="A510:J510"/>
    <mergeCell ref="B493:H493"/>
    <mergeCell ref="B494:H494"/>
    <mergeCell ref="B495:H495"/>
    <mergeCell ref="A497:K497"/>
    <mergeCell ref="A499:F499"/>
    <mergeCell ref="H499:K499"/>
    <mergeCell ref="A500:K500"/>
    <mergeCell ref="B501:H501"/>
    <mergeCell ref="B502:H502"/>
    <mergeCell ref="A485:F485"/>
    <mergeCell ref="H485:K485"/>
    <mergeCell ref="A486:K486"/>
    <mergeCell ref="B487:H487"/>
    <mergeCell ref="B488:H488"/>
    <mergeCell ref="B489:H489"/>
    <mergeCell ref="B490:H490"/>
    <mergeCell ref="B491:H491"/>
    <mergeCell ref="B492:H492"/>
    <mergeCell ref="A496:J496"/>
    <mergeCell ref="B474:H474"/>
    <mergeCell ref="B475:H475"/>
    <mergeCell ref="B476:H476"/>
    <mergeCell ref="B477:H477"/>
    <mergeCell ref="B478:H478"/>
    <mergeCell ref="B479:H479"/>
    <mergeCell ref="B480:H480"/>
    <mergeCell ref="B481:H481"/>
    <mergeCell ref="A483:K483"/>
    <mergeCell ref="B464:H464"/>
    <mergeCell ref="B465:H465"/>
    <mergeCell ref="B466:H466"/>
    <mergeCell ref="B467:H467"/>
    <mergeCell ref="A469:K469"/>
    <mergeCell ref="A471:F471"/>
    <mergeCell ref="H471:K471"/>
    <mergeCell ref="A472:K472"/>
    <mergeCell ref="B473:H473"/>
    <mergeCell ref="A468:J468"/>
    <mergeCell ref="A482:J482"/>
    <mergeCell ref="A455:K455"/>
    <mergeCell ref="A457:F457"/>
    <mergeCell ref="H457:K457"/>
    <mergeCell ref="A458:K458"/>
    <mergeCell ref="B459:H459"/>
    <mergeCell ref="B460:H460"/>
    <mergeCell ref="B461:H461"/>
    <mergeCell ref="B462:H462"/>
    <mergeCell ref="B463:H463"/>
    <mergeCell ref="B445:H445"/>
    <mergeCell ref="B446:H446"/>
    <mergeCell ref="B447:H447"/>
    <mergeCell ref="B448:H448"/>
    <mergeCell ref="B449:H449"/>
    <mergeCell ref="B450:H450"/>
    <mergeCell ref="B451:H451"/>
    <mergeCell ref="B452:H452"/>
    <mergeCell ref="B453:H453"/>
    <mergeCell ref="A454:J454"/>
    <mergeCell ref="B435:H435"/>
    <mergeCell ref="B436:H436"/>
    <mergeCell ref="B437:H437"/>
    <mergeCell ref="B438:H438"/>
    <mergeCell ref="B439:H439"/>
    <mergeCell ref="A441:K441"/>
    <mergeCell ref="A443:F443"/>
    <mergeCell ref="H443:K443"/>
    <mergeCell ref="A444:K444"/>
    <mergeCell ref="B425:H425"/>
    <mergeCell ref="A427:K427"/>
    <mergeCell ref="A429:F429"/>
    <mergeCell ref="H429:K429"/>
    <mergeCell ref="A430:K430"/>
    <mergeCell ref="B431:H431"/>
    <mergeCell ref="B432:H432"/>
    <mergeCell ref="B433:H433"/>
    <mergeCell ref="B434:H434"/>
    <mergeCell ref="A426:J426"/>
    <mergeCell ref="A440:J440"/>
    <mergeCell ref="A416:K416"/>
    <mergeCell ref="B417:H417"/>
    <mergeCell ref="B418:H418"/>
    <mergeCell ref="B419:H419"/>
    <mergeCell ref="B420:H420"/>
    <mergeCell ref="B421:H421"/>
    <mergeCell ref="B422:H422"/>
    <mergeCell ref="B423:H423"/>
    <mergeCell ref="B424:H424"/>
    <mergeCell ref="B405:H405"/>
    <mergeCell ref="B406:H406"/>
    <mergeCell ref="B407:H407"/>
    <mergeCell ref="B408:H408"/>
    <mergeCell ref="B409:H409"/>
    <mergeCell ref="B410:H410"/>
    <mergeCell ref="B411:H411"/>
    <mergeCell ref="A413:K413"/>
    <mergeCell ref="A415:F415"/>
    <mergeCell ref="H415:K415"/>
    <mergeCell ref="A412:J412"/>
    <mergeCell ref="G396:K396"/>
    <mergeCell ref="A397:H397"/>
    <mergeCell ref="I397:K397"/>
    <mergeCell ref="A399:K399"/>
    <mergeCell ref="A401:F401"/>
    <mergeCell ref="H401:K401"/>
    <mergeCell ref="A402:K402"/>
    <mergeCell ref="B403:H403"/>
    <mergeCell ref="B404:H404"/>
    <mergeCell ref="A390:K390"/>
    <mergeCell ref="A391:E391"/>
    <mergeCell ref="F391:K391"/>
    <mergeCell ref="A392:E392"/>
    <mergeCell ref="F392:K392"/>
    <mergeCell ref="A393:C393"/>
    <mergeCell ref="A394:H394"/>
    <mergeCell ref="A395:C395"/>
    <mergeCell ref="I376:J376"/>
    <mergeCell ref="G376:H376"/>
    <mergeCell ref="E376:F376"/>
    <mergeCell ref="B376:D376"/>
    <mergeCell ref="I375:J375"/>
    <mergeCell ref="G375:H375"/>
    <mergeCell ref="E375:F375"/>
    <mergeCell ref="B375:D375"/>
    <mergeCell ref="I374:J374"/>
    <mergeCell ref="G374:H374"/>
    <mergeCell ref="E374:F374"/>
    <mergeCell ref="B374:D374"/>
    <mergeCell ref="B255:H255"/>
    <mergeCell ref="B256:H256"/>
    <mergeCell ref="B250:H250"/>
    <mergeCell ref="B251:H251"/>
    <mergeCell ref="B252:H252"/>
    <mergeCell ref="B253:H253"/>
    <mergeCell ref="B254:H254"/>
    <mergeCell ref="A258:K258"/>
    <mergeCell ref="A260:F260"/>
    <mergeCell ref="H260:K260"/>
    <mergeCell ref="A261:K261"/>
    <mergeCell ref="B267:H267"/>
    <mergeCell ref="B268:H268"/>
    <mergeCell ref="B269:H269"/>
    <mergeCell ref="B270:H270"/>
    <mergeCell ref="B263:H263"/>
    <mergeCell ref="B264:H264"/>
    <mergeCell ref="B265:H265"/>
    <mergeCell ref="B266:H266"/>
    <mergeCell ref="B262:H262"/>
    <mergeCell ref="A387:K387"/>
    <mergeCell ref="A386:K386"/>
    <mergeCell ref="F208:K208"/>
    <mergeCell ref="A208:E208"/>
    <mergeCell ref="A209:E209"/>
    <mergeCell ref="F209:K209"/>
    <mergeCell ref="A210:C210"/>
    <mergeCell ref="A211:H211"/>
    <mergeCell ref="A212:C212"/>
    <mergeCell ref="G213:K213"/>
    <mergeCell ref="A214:H214"/>
    <mergeCell ref="I214:K214"/>
    <mergeCell ref="A216:K216"/>
    <mergeCell ref="B223:H223"/>
    <mergeCell ref="B224:H224"/>
    <mergeCell ref="B225:H225"/>
    <mergeCell ref="B226:H226"/>
    <mergeCell ref="B227:H227"/>
    <mergeCell ref="B221:H221"/>
    <mergeCell ref="B222:H222"/>
    <mergeCell ref="G378:H378"/>
    <mergeCell ref="E378:F378"/>
    <mergeCell ref="B378:D378"/>
    <mergeCell ref="I377:J377"/>
    <mergeCell ref="G377:H377"/>
    <mergeCell ref="E377:F377"/>
    <mergeCell ref="B377:D377"/>
    <mergeCell ref="A379:K379"/>
    <mergeCell ref="A380:F380"/>
    <mergeCell ref="G380:H380"/>
    <mergeCell ref="I380:J380"/>
    <mergeCell ref="A383:H383"/>
    <mergeCell ref="I383:K383"/>
    <mergeCell ref="A385:K385"/>
    <mergeCell ref="A384:H384"/>
    <mergeCell ref="I384:K384"/>
    <mergeCell ref="A388:K388"/>
    <mergeCell ref="A381:K381"/>
    <mergeCell ref="A382:H382"/>
    <mergeCell ref="I382:K382"/>
    <mergeCell ref="A5:K5"/>
    <mergeCell ref="A6:F8"/>
    <mergeCell ref="F163:G163"/>
    <mergeCell ref="B60:H60"/>
    <mergeCell ref="A62:K62"/>
    <mergeCell ref="A65:K65"/>
    <mergeCell ref="B66:H66"/>
    <mergeCell ref="F164:G164"/>
    <mergeCell ref="B67:H67"/>
    <mergeCell ref="B68:H68"/>
    <mergeCell ref="B69:H69"/>
    <mergeCell ref="B70:H70"/>
    <mergeCell ref="B71:H71"/>
    <mergeCell ref="B72:H72"/>
    <mergeCell ref="B186:D186"/>
    <mergeCell ref="A185:K185"/>
    <mergeCell ref="I180:J180"/>
    <mergeCell ref="B52:H52"/>
    <mergeCell ref="G15:K16"/>
    <mergeCell ref="G18:K18"/>
    <mergeCell ref="G19:K19"/>
    <mergeCell ref="G20:K20"/>
    <mergeCell ref="A32:H32"/>
    <mergeCell ref="G17:K17"/>
    <mergeCell ref="A21:F21"/>
    <mergeCell ref="G21:K21"/>
    <mergeCell ref="E178:F178"/>
    <mergeCell ref="G178:H178"/>
    <mergeCell ref="I178:J178"/>
    <mergeCell ref="I177:J177"/>
    <mergeCell ref="A1:K2"/>
    <mergeCell ref="G6:K8"/>
    <mergeCell ref="G11:K12"/>
    <mergeCell ref="C23:F23"/>
    <mergeCell ref="G23:K23"/>
    <mergeCell ref="B45:H45"/>
    <mergeCell ref="B46:H46"/>
    <mergeCell ref="A51:K51"/>
    <mergeCell ref="G13:K13"/>
    <mergeCell ref="G4:K4"/>
    <mergeCell ref="A29:H29"/>
    <mergeCell ref="A4:F4"/>
    <mergeCell ref="A13:F13"/>
    <mergeCell ref="A17:F17"/>
    <mergeCell ref="A18:F18"/>
    <mergeCell ref="A19:F19"/>
    <mergeCell ref="A20:F20"/>
    <mergeCell ref="A9:B9"/>
    <mergeCell ref="A10:F10"/>
    <mergeCell ref="G10:K10"/>
    <mergeCell ref="A11:F11"/>
    <mergeCell ref="A12:F12"/>
    <mergeCell ref="A23:B23"/>
    <mergeCell ref="A22:K22"/>
    <mergeCell ref="A25:K25"/>
    <mergeCell ref="A34:K34"/>
    <mergeCell ref="A146:K146"/>
    <mergeCell ref="A149:K149"/>
    <mergeCell ref="B150:H150"/>
    <mergeCell ref="B141:H141"/>
    <mergeCell ref="B142:H142"/>
    <mergeCell ref="B143:H143"/>
    <mergeCell ref="B113:H113"/>
    <mergeCell ref="B114:H114"/>
    <mergeCell ref="B115:H115"/>
    <mergeCell ref="B110:H110"/>
    <mergeCell ref="B111:H111"/>
    <mergeCell ref="B112:H112"/>
    <mergeCell ref="A107:K107"/>
    <mergeCell ref="A37:K37"/>
    <mergeCell ref="A14:F14"/>
    <mergeCell ref="G14:K14"/>
    <mergeCell ref="A184:K184"/>
    <mergeCell ref="G180:H180"/>
    <mergeCell ref="C179:D179"/>
    <mergeCell ref="E179:F179"/>
    <mergeCell ref="G179:H179"/>
    <mergeCell ref="B41:H41"/>
    <mergeCell ref="A26:E26"/>
    <mergeCell ref="A27:E27"/>
    <mergeCell ref="A28:C28"/>
    <mergeCell ref="A30:C30"/>
    <mergeCell ref="B42:H42"/>
    <mergeCell ref="B43:H43"/>
    <mergeCell ref="B44:H44"/>
    <mergeCell ref="E181:F181"/>
    <mergeCell ref="I179:J179"/>
    <mergeCell ref="I181:J181"/>
    <mergeCell ref="F26:K26"/>
    <mergeCell ref="F27:K27"/>
    <mergeCell ref="A36:F36"/>
    <mergeCell ref="A50:F50"/>
    <mergeCell ref="H36:K36"/>
    <mergeCell ref="B53:H53"/>
    <mergeCell ref="B54:H54"/>
    <mergeCell ref="B55:H55"/>
    <mergeCell ref="B56:H56"/>
    <mergeCell ref="B57:H57"/>
    <mergeCell ref="B58:H58"/>
    <mergeCell ref="B59:H59"/>
    <mergeCell ref="B83:H83"/>
    <mergeCell ref="A48:K48"/>
    <mergeCell ref="B38:H38"/>
    <mergeCell ref="B39:H39"/>
    <mergeCell ref="B40:H40"/>
    <mergeCell ref="I32:K32"/>
    <mergeCell ref="G31:K31"/>
    <mergeCell ref="A47:J47"/>
    <mergeCell ref="A61:J61"/>
    <mergeCell ref="A75:J75"/>
    <mergeCell ref="B108:H108"/>
    <mergeCell ref="B109:H109"/>
    <mergeCell ref="B126:H126"/>
    <mergeCell ref="B127:H127"/>
    <mergeCell ref="B128:H128"/>
    <mergeCell ref="B123:H123"/>
    <mergeCell ref="B124:H124"/>
    <mergeCell ref="B125:H125"/>
    <mergeCell ref="B116:H116"/>
    <mergeCell ref="A118:K118"/>
    <mergeCell ref="A121:K121"/>
    <mergeCell ref="B122:H122"/>
    <mergeCell ref="B102:H102"/>
    <mergeCell ref="A104:K104"/>
    <mergeCell ref="H50:K50"/>
    <mergeCell ref="H64:K64"/>
    <mergeCell ref="H78:K78"/>
    <mergeCell ref="H92:K92"/>
    <mergeCell ref="B99:H99"/>
    <mergeCell ref="B100:H100"/>
    <mergeCell ref="B101:H101"/>
    <mergeCell ref="A92:F92"/>
    <mergeCell ref="A93:K93"/>
    <mergeCell ref="B94:H94"/>
    <mergeCell ref="B95:H95"/>
    <mergeCell ref="B96:H96"/>
    <mergeCell ref="B97:H97"/>
    <mergeCell ref="B98:H98"/>
    <mergeCell ref="B88:H88"/>
    <mergeCell ref="A90:K90"/>
    <mergeCell ref="A64:F64"/>
    <mergeCell ref="A78:F78"/>
    <mergeCell ref="B85:H85"/>
    <mergeCell ref="B86:H86"/>
    <mergeCell ref="B87:H87"/>
    <mergeCell ref="B82:H82"/>
    <mergeCell ref="B84:H84"/>
    <mergeCell ref="A76:K76"/>
    <mergeCell ref="A79:K79"/>
    <mergeCell ref="B80:H80"/>
    <mergeCell ref="B81:H81"/>
    <mergeCell ref="B73:H73"/>
    <mergeCell ref="B74:H74"/>
    <mergeCell ref="H163:K163"/>
    <mergeCell ref="H164:I164"/>
    <mergeCell ref="J164:K164"/>
    <mergeCell ref="A163:E164"/>
    <mergeCell ref="H106:K106"/>
    <mergeCell ref="H120:K120"/>
    <mergeCell ref="H134:K134"/>
    <mergeCell ref="H148:K148"/>
    <mergeCell ref="A162:K162"/>
    <mergeCell ref="A106:F106"/>
    <mergeCell ref="A120:F120"/>
    <mergeCell ref="A134:F134"/>
    <mergeCell ref="A148:F148"/>
    <mergeCell ref="B157:H157"/>
    <mergeCell ref="B158:H158"/>
    <mergeCell ref="A160:K160"/>
    <mergeCell ref="B154:H154"/>
    <mergeCell ref="B155:H155"/>
    <mergeCell ref="B156:H156"/>
    <mergeCell ref="B151:H151"/>
    <mergeCell ref="B138:H138"/>
    <mergeCell ref="B139:H139"/>
    <mergeCell ref="B140:H140"/>
    <mergeCell ref="A135:K135"/>
    <mergeCell ref="B136:H136"/>
    <mergeCell ref="B137:H137"/>
    <mergeCell ref="B129:H129"/>
    <mergeCell ref="B130:H130"/>
    <mergeCell ref="A132:K132"/>
    <mergeCell ref="B152:H152"/>
    <mergeCell ref="B153:H153"/>
    <mergeCell ref="B144:H144"/>
    <mergeCell ref="A169:E169"/>
    <mergeCell ref="A170:E170"/>
    <mergeCell ref="A171:E171"/>
    <mergeCell ref="A172:E172"/>
    <mergeCell ref="A173:E173"/>
    <mergeCell ref="H170:I170"/>
    <mergeCell ref="J170:K170"/>
    <mergeCell ref="H171:I171"/>
    <mergeCell ref="J171:K171"/>
    <mergeCell ref="H172:I172"/>
    <mergeCell ref="F169:G169"/>
    <mergeCell ref="F170:G170"/>
    <mergeCell ref="F171:G171"/>
    <mergeCell ref="F172:G172"/>
    <mergeCell ref="H165:I165"/>
    <mergeCell ref="J165:K165"/>
    <mergeCell ref="H166:I166"/>
    <mergeCell ref="J166:K166"/>
    <mergeCell ref="H167:I167"/>
    <mergeCell ref="J167:K167"/>
    <mergeCell ref="H168:I168"/>
    <mergeCell ref="E190:F190"/>
    <mergeCell ref="G190:H190"/>
    <mergeCell ref="I190:J190"/>
    <mergeCell ref="B191:D191"/>
    <mergeCell ref="E191:F191"/>
    <mergeCell ref="G191:H191"/>
    <mergeCell ref="I191:J191"/>
    <mergeCell ref="B188:D188"/>
    <mergeCell ref="E188:F188"/>
    <mergeCell ref="G188:H188"/>
    <mergeCell ref="I188:J188"/>
    <mergeCell ref="B189:D189"/>
    <mergeCell ref="E189:F189"/>
    <mergeCell ref="J168:K168"/>
    <mergeCell ref="H169:I169"/>
    <mergeCell ref="J169:K169"/>
    <mergeCell ref="F165:G165"/>
    <mergeCell ref="F166:G166"/>
    <mergeCell ref="F167:G167"/>
    <mergeCell ref="F168:G168"/>
    <mergeCell ref="A165:E165"/>
    <mergeCell ref="A166:E166"/>
    <mergeCell ref="A167:E167"/>
    <mergeCell ref="A168:E168"/>
    <mergeCell ref="B187:D187"/>
    <mergeCell ref="I187:J187"/>
    <mergeCell ref="E186:F186"/>
    <mergeCell ref="E187:F187"/>
    <mergeCell ref="G186:H186"/>
    <mergeCell ref="G187:H187"/>
    <mergeCell ref="J172:K172"/>
    <mergeCell ref="H173:I173"/>
    <mergeCell ref="J173:K173"/>
    <mergeCell ref="F174:G174"/>
    <mergeCell ref="H174:I174"/>
    <mergeCell ref="J174:K174"/>
    <mergeCell ref="A174:E174"/>
    <mergeCell ref="F173:G173"/>
    <mergeCell ref="A176:K176"/>
    <mergeCell ref="A182:K182"/>
    <mergeCell ref="A183:C183"/>
    <mergeCell ref="A177:B177"/>
    <mergeCell ref="A178:B179"/>
    <mergeCell ref="A180:B181"/>
    <mergeCell ref="C180:D180"/>
    <mergeCell ref="C181:D181"/>
    <mergeCell ref="E180:F180"/>
    <mergeCell ref="G189:H189"/>
    <mergeCell ref="I189:J189"/>
    <mergeCell ref="G181:H181"/>
    <mergeCell ref="I186:J186"/>
    <mergeCell ref="C177:D177"/>
    <mergeCell ref="E177:F177"/>
    <mergeCell ref="G177:H177"/>
    <mergeCell ref="C178:D178"/>
    <mergeCell ref="A203:K203"/>
    <mergeCell ref="A205:K205"/>
    <mergeCell ref="A204:K204"/>
    <mergeCell ref="A197:K197"/>
    <mergeCell ref="I198:J198"/>
    <mergeCell ref="A198:F198"/>
    <mergeCell ref="B196:D196"/>
    <mergeCell ref="G192:H192"/>
    <mergeCell ref="I192:J192"/>
    <mergeCell ref="B193:D193"/>
    <mergeCell ref="E193:F193"/>
    <mergeCell ref="G193:H193"/>
    <mergeCell ref="I193:J193"/>
    <mergeCell ref="B194:D194"/>
    <mergeCell ref="E194:F194"/>
    <mergeCell ref="A200:H200"/>
    <mergeCell ref="I200:K200"/>
    <mergeCell ref="A202:H202"/>
    <mergeCell ref="I202:K202"/>
    <mergeCell ref="A201:H201"/>
    <mergeCell ref="I201:K201"/>
    <mergeCell ref="A199:K199"/>
    <mergeCell ref="B192:D192"/>
    <mergeCell ref="E192:F192"/>
    <mergeCell ref="E196:F196"/>
    <mergeCell ref="G196:H196"/>
    <mergeCell ref="I196:J196"/>
    <mergeCell ref="G194:H194"/>
    <mergeCell ref="I194:J194"/>
    <mergeCell ref="B190:D190"/>
    <mergeCell ref="B235:H235"/>
    <mergeCell ref="B236:H236"/>
    <mergeCell ref="B237:H237"/>
    <mergeCell ref="B238:H238"/>
    <mergeCell ref="B228:H228"/>
    <mergeCell ref="B249:H249"/>
    <mergeCell ref="B239:H239"/>
    <mergeCell ref="B240:H240"/>
    <mergeCell ref="B241:H241"/>
    <mergeCell ref="B242:H242"/>
    <mergeCell ref="A244:K244"/>
    <mergeCell ref="A246:F246"/>
    <mergeCell ref="H246:K246"/>
    <mergeCell ref="A247:K247"/>
    <mergeCell ref="B248:H248"/>
    <mergeCell ref="A218:F218"/>
    <mergeCell ref="H218:K218"/>
    <mergeCell ref="A219:K219"/>
    <mergeCell ref="B220:H220"/>
    <mergeCell ref="A230:K230"/>
    <mergeCell ref="A232:F232"/>
    <mergeCell ref="H232:K232"/>
    <mergeCell ref="A233:K233"/>
    <mergeCell ref="B234:H234"/>
    <mergeCell ref="B195:D195"/>
    <mergeCell ref="E195:F195"/>
    <mergeCell ref="G195:H195"/>
    <mergeCell ref="I195:J195"/>
    <mergeCell ref="A206:K206"/>
    <mergeCell ref="A207:K207"/>
    <mergeCell ref="G198:H198"/>
    <mergeCell ref="A272:K272"/>
    <mergeCell ref="B278:H278"/>
    <mergeCell ref="B279:H279"/>
    <mergeCell ref="B280:H280"/>
    <mergeCell ref="B281:H281"/>
    <mergeCell ref="B282:H282"/>
    <mergeCell ref="B277:H277"/>
    <mergeCell ref="A274:F274"/>
    <mergeCell ref="H274:K274"/>
    <mergeCell ref="A275:K275"/>
    <mergeCell ref="B276:H276"/>
    <mergeCell ref="B291:H291"/>
    <mergeCell ref="B292:H292"/>
    <mergeCell ref="B293:H293"/>
    <mergeCell ref="B294:H294"/>
    <mergeCell ref="B283:H283"/>
    <mergeCell ref="B284:H284"/>
    <mergeCell ref="A286:K286"/>
    <mergeCell ref="A288:F288"/>
    <mergeCell ref="H288:K288"/>
    <mergeCell ref="A289:K289"/>
    <mergeCell ref="B290:H290"/>
    <mergeCell ref="B305:H305"/>
    <mergeCell ref="B295:H295"/>
    <mergeCell ref="B296:H296"/>
    <mergeCell ref="B297:H297"/>
    <mergeCell ref="B298:H298"/>
    <mergeCell ref="A300:K300"/>
    <mergeCell ref="A302:F302"/>
    <mergeCell ref="H302:K302"/>
    <mergeCell ref="A303:K303"/>
    <mergeCell ref="B304:H304"/>
    <mergeCell ref="B311:H311"/>
    <mergeCell ref="B312:H312"/>
    <mergeCell ref="B306:H306"/>
    <mergeCell ref="B307:H307"/>
    <mergeCell ref="B308:H308"/>
    <mergeCell ref="B309:H309"/>
    <mergeCell ref="B310:H310"/>
    <mergeCell ref="A314:K314"/>
    <mergeCell ref="A316:F316"/>
    <mergeCell ref="H316:K316"/>
    <mergeCell ref="A317:K317"/>
    <mergeCell ref="B323:H323"/>
    <mergeCell ref="B324:H324"/>
    <mergeCell ref="B325:H325"/>
    <mergeCell ref="B326:H326"/>
    <mergeCell ref="B319:H319"/>
    <mergeCell ref="B320:H320"/>
    <mergeCell ref="B321:H321"/>
    <mergeCell ref="B322:H322"/>
    <mergeCell ref="B318:H318"/>
    <mergeCell ref="A328:K328"/>
    <mergeCell ref="B334:H334"/>
    <mergeCell ref="B335:H335"/>
    <mergeCell ref="B336:H336"/>
    <mergeCell ref="A327:J327"/>
    <mergeCell ref="B337:H337"/>
    <mergeCell ref="B338:H338"/>
    <mergeCell ref="B333:H333"/>
    <mergeCell ref="A330:F330"/>
    <mergeCell ref="H330:K330"/>
    <mergeCell ref="A331:K331"/>
    <mergeCell ref="B332:H332"/>
    <mergeCell ref="F346:G346"/>
    <mergeCell ref="F347:G347"/>
    <mergeCell ref="H347:I347"/>
    <mergeCell ref="J347:K347"/>
    <mergeCell ref="B339:H339"/>
    <mergeCell ref="B340:H340"/>
    <mergeCell ref="A342:K342"/>
    <mergeCell ref="A344:K344"/>
    <mergeCell ref="A345:E346"/>
    <mergeCell ref="F345:G345"/>
    <mergeCell ref="H345:K345"/>
    <mergeCell ref="H346:I346"/>
    <mergeCell ref="J346:K346"/>
    <mergeCell ref="A347:E347"/>
    <mergeCell ref="A341:J341"/>
    <mergeCell ref="A360:B361"/>
    <mergeCell ref="C361:D361"/>
    <mergeCell ref="E361:F361"/>
    <mergeCell ref="G361:H361"/>
    <mergeCell ref="I361:J361"/>
    <mergeCell ref="A350:E350"/>
    <mergeCell ref="F350:G350"/>
    <mergeCell ref="H350:I350"/>
    <mergeCell ref="J350:K350"/>
    <mergeCell ref="A351:E351"/>
    <mergeCell ref="F351:G351"/>
    <mergeCell ref="H351:I351"/>
    <mergeCell ref="J351:K351"/>
    <mergeCell ref="A348:E348"/>
    <mergeCell ref="F348:G348"/>
    <mergeCell ref="H348:I348"/>
    <mergeCell ref="J348:K348"/>
    <mergeCell ref="A349:E349"/>
    <mergeCell ref="F349:G349"/>
    <mergeCell ref="H349:I349"/>
    <mergeCell ref="J349:K349"/>
    <mergeCell ref="A354:E354"/>
    <mergeCell ref="F354:G354"/>
    <mergeCell ref="H354:I354"/>
    <mergeCell ref="J354:K354"/>
    <mergeCell ref="A365:C365"/>
    <mergeCell ref="A366:K366"/>
    <mergeCell ref="B368:D368"/>
    <mergeCell ref="E368:F368"/>
    <mergeCell ref="G368:H368"/>
    <mergeCell ref="I368:J368"/>
    <mergeCell ref="A355:E355"/>
    <mergeCell ref="F355:G355"/>
    <mergeCell ref="H355:I355"/>
    <mergeCell ref="J355:K355"/>
    <mergeCell ref="A352:E352"/>
    <mergeCell ref="F352:G352"/>
    <mergeCell ref="H352:I352"/>
    <mergeCell ref="J352:K352"/>
    <mergeCell ref="A353:E353"/>
    <mergeCell ref="F353:G353"/>
    <mergeCell ref="H353:I353"/>
    <mergeCell ref="J353:K353"/>
    <mergeCell ref="C360:D360"/>
    <mergeCell ref="E360:F360"/>
    <mergeCell ref="G360:H360"/>
    <mergeCell ref="I360:J360"/>
    <mergeCell ref="A356:E356"/>
    <mergeCell ref="F356:G356"/>
    <mergeCell ref="H356:I356"/>
    <mergeCell ref="J356:K356"/>
    <mergeCell ref="A358:K358"/>
    <mergeCell ref="A359:B359"/>
    <mergeCell ref="C359:D359"/>
    <mergeCell ref="E359:F359"/>
    <mergeCell ref="G359:H359"/>
    <mergeCell ref="I359:J359"/>
    <mergeCell ref="B372:D372"/>
    <mergeCell ref="E372:F372"/>
    <mergeCell ref="G372:H372"/>
    <mergeCell ref="I372:J372"/>
    <mergeCell ref="B373:D373"/>
    <mergeCell ref="E373:F373"/>
    <mergeCell ref="G373:H373"/>
    <mergeCell ref="I373:J373"/>
    <mergeCell ref="B370:D370"/>
    <mergeCell ref="E370:F370"/>
    <mergeCell ref="I378:J378"/>
    <mergeCell ref="G370:H370"/>
    <mergeCell ref="C362:D362"/>
    <mergeCell ref="E362:F362"/>
    <mergeCell ref="G362:H362"/>
    <mergeCell ref="I362:J362"/>
    <mergeCell ref="A362:B363"/>
    <mergeCell ref="C363:D363"/>
    <mergeCell ref="E363:F363"/>
    <mergeCell ref="G363:H363"/>
    <mergeCell ref="I363:J363"/>
    <mergeCell ref="A364:K364"/>
    <mergeCell ref="I370:J370"/>
    <mergeCell ref="B371:D371"/>
    <mergeCell ref="E371:F371"/>
    <mergeCell ref="G371:H371"/>
    <mergeCell ref="I371:J371"/>
    <mergeCell ref="B369:D369"/>
    <mergeCell ref="E369:F369"/>
    <mergeCell ref="G369:H369"/>
    <mergeCell ref="I369:J369"/>
    <mergeCell ref="A367:K367"/>
    <mergeCell ref="A762:H762"/>
    <mergeCell ref="I762:K762"/>
    <mergeCell ref="A764:K764"/>
    <mergeCell ref="A766:F766"/>
    <mergeCell ref="H766:K766"/>
    <mergeCell ref="A767:K767"/>
    <mergeCell ref="B768:H768"/>
    <mergeCell ref="B769:H769"/>
    <mergeCell ref="B770:H770"/>
    <mergeCell ref="B771:H771"/>
    <mergeCell ref="B772:H772"/>
    <mergeCell ref="B773:H773"/>
    <mergeCell ref="B774:H774"/>
    <mergeCell ref="B775:H775"/>
    <mergeCell ref="B776:H776"/>
    <mergeCell ref="A778:K778"/>
    <mergeCell ref="A780:F780"/>
    <mergeCell ref="H780:K780"/>
    <mergeCell ref="A781:K781"/>
    <mergeCell ref="B782:H782"/>
    <mergeCell ref="B783:H783"/>
    <mergeCell ref="B784:H784"/>
    <mergeCell ref="B785:H785"/>
    <mergeCell ref="B786:H786"/>
    <mergeCell ref="B787:H787"/>
    <mergeCell ref="B788:H788"/>
    <mergeCell ref="B789:H789"/>
    <mergeCell ref="B790:H790"/>
    <mergeCell ref="A792:K792"/>
    <mergeCell ref="A794:F794"/>
    <mergeCell ref="H794:K794"/>
    <mergeCell ref="A795:K795"/>
    <mergeCell ref="B796:H796"/>
    <mergeCell ref="B797:H797"/>
    <mergeCell ref="B798:H798"/>
    <mergeCell ref="B799:H799"/>
    <mergeCell ref="B800:H800"/>
    <mergeCell ref="B801:H801"/>
    <mergeCell ref="B802:H802"/>
    <mergeCell ref="B803:H803"/>
    <mergeCell ref="B804:H804"/>
    <mergeCell ref="A806:K806"/>
    <mergeCell ref="A808:F808"/>
    <mergeCell ref="H808:K808"/>
    <mergeCell ref="A809:K809"/>
    <mergeCell ref="B810:H810"/>
    <mergeCell ref="B811:H811"/>
    <mergeCell ref="B812:H812"/>
    <mergeCell ref="B813:H813"/>
    <mergeCell ref="B814:H814"/>
    <mergeCell ref="B815:H815"/>
    <mergeCell ref="B816:H816"/>
    <mergeCell ref="B817:H817"/>
    <mergeCell ref="B818:H818"/>
    <mergeCell ref="A820:K820"/>
    <mergeCell ref="A822:F822"/>
    <mergeCell ref="H822:K822"/>
    <mergeCell ref="A823:K823"/>
    <mergeCell ref="B824:H824"/>
    <mergeCell ref="B825:H825"/>
    <mergeCell ref="B826:H826"/>
    <mergeCell ref="B827:H827"/>
    <mergeCell ref="B828:H828"/>
    <mergeCell ref="B829:H829"/>
    <mergeCell ref="B830:H830"/>
    <mergeCell ref="B831:H831"/>
    <mergeCell ref="B832:H832"/>
    <mergeCell ref="A834:K834"/>
    <mergeCell ref="A836:F836"/>
    <mergeCell ref="H836:K836"/>
    <mergeCell ref="A837:K837"/>
    <mergeCell ref="B838:H838"/>
    <mergeCell ref="B839:H839"/>
    <mergeCell ref="B840:H840"/>
    <mergeCell ref="B841:H841"/>
    <mergeCell ref="B842:H842"/>
    <mergeCell ref="B843:H843"/>
    <mergeCell ref="B844:H844"/>
    <mergeCell ref="B845:H845"/>
    <mergeCell ref="B846:H846"/>
    <mergeCell ref="A848:K848"/>
    <mergeCell ref="A850:F850"/>
    <mergeCell ref="H850:K850"/>
    <mergeCell ref="A851:K851"/>
    <mergeCell ref="B852:H852"/>
    <mergeCell ref="B853:H853"/>
    <mergeCell ref="B854:H854"/>
    <mergeCell ref="B855:H855"/>
    <mergeCell ref="B856:H856"/>
    <mergeCell ref="B857:H857"/>
    <mergeCell ref="B858:H858"/>
    <mergeCell ref="B859:H859"/>
    <mergeCell ref="B860:H860"/>
    <mergeCell ref="A862:K862"/>
    <mergeCell ref="A864:F864"/>
    <mergeCell ref="H864:K864"/>
    <mergeCell ref="A865:K865"/>
    <mergeCell ref="B866:H866"/>
    <mergeCell ref="B867:H867"/>
    <mergeCell ref="B868:H868"/>
    <mergeCell ref="B869:H869"/>
    <mergeCell ref="B870:H870"/>
    <mergeCell ref="B871:H871"/>
    <mergeCell ref="B872:H872"/>
    <mergeCell ref="B873:H873"/>
    <mergeCell ref="B874:H874"/>
    <mergeCell ref="A876:K876"/>
    <mergeCell ref="A878:F878"/>
    <mergeCell ref="H878:K878"/>
    <mergeCell ref="A879:K879"/>
    <mergeCell ref="B880:H880"/>
    <mergeCell ref="B881:H881"/>
    <mergeCell ref="B882:H882"/>
    <mergeCell ref="B883:H883"/>
    <mergeCell ref="B884:H884"/>
    <mergeCell ref="B885:H885"/>
    <mergeCell ref="B886:H886"/>
    <mergeCell ref="B887:H887"/>
    <mergeCell ref="B888:H888"/>
    <mergeCell ref="A890:K890"/>
    <mergeCell ref="A892:K892"/>
    <mergeCell ref="A893:E894"/>
    <mergeCell ref="F893:G893"/>
    <mergeCell ref="H893:K893"/>
    <mergeCell ref="F894:G894"/>
    <mergeCell ref="H894:I894"/>
    <mergeCell ref="J894:K894"/>
    <mergeCell ref="A895:E895"/>
    <mergeCell ref="F895:G895"/>
    <mergeCell ref="H895:I895"/>
    <mergeCell ref="J895:K895"/>
    <mergeCell ref="A896:E896"/>
    <mergeCell ref="F896:G896"/>
    <mergeCell ref="H896:I896"/>
    <mergeCell ref="J896:K896"/>
    <mergeCell ref="A897:E897"/>
    <mergeCell ref="F897:G897"/>
    <mergeCell ref="H897:I897"/>
    <mergeCell ref="J897:K897"/>
    <mergeCell ref="A898:E898"/>
    <mergeCell ref="F898:G898"/>
    <mergeCell ref="H898:I898"/>
    <mergeCell ref="J898:K898"/>
    <mergeCell ref="A899:E899"/>
    <mergeCell ref="F899:G899"/>
    <mergeCell ref="H899:I899"/>
    <mergeCell ref="J899:K899"/>
    <mergeCell ref="A900:E900"/>
    <mergeCell ref="F900:G900"/>
    <mergeCell ref="H900:I900"/>
    <mergeCell ref="J900:K900"/>
    <mergeCell ref="A901:E901"/>
    <mergeCell ref="F901:G901"/>
    <mergeCell ref="H901:I901"/>
    <mergeCell ref="J901:K901"/>
    <mergeCell ref="A902:E902"/>
    <mergeCell ref="F902:G902"/>
    <mergeCell ref="H902:I902"/>
    <mergeCell ref="J902:K902"/>
    <mergeCell ref="A903:E903"/>
    <mergeCell ref="F903:G903"/>
    <mergeCell ref="H903:I903"/>
    <mergeCell ref="J903:K903"/>
    <mergeCell ref="A904:E904"/>
    <mergeCell ref="F904:G904"/>
    <mergeCell ref="H904:I904"/>
    <mergeCell ref="J904:K904"/>
    <mergeCell ref="G919:H919"/>
    <mergeCell ref="I919:J919"/>
    <mergeCell ref="A906:K906"/>
    <mergeCell ref="A907:B907"/>
    <mergeCell ref="C907:D907"/>
    <mergeCell ref="E907:F907"/>
    <mergeCell ref="G907:H907"/>
    <mergeCell ref="I907:J907"/>
    <mergeCell ref="A908:B909"/>
    <mergeCell ref="C908:D908"/>
    <mergeCell ref="E908:F908"/>
    <mergeCell ref="G908:H908"/>
    <mergeCell ref="I908:J908"/>
    <mergeCell ref="C909:D909"/>
    <mergeCell ref="E909:F909"/>
    <mergeCell ref="G909:H909"/>
    <mergeCell ref="I909:J909"/>
    <mergeCell ref="A910:B911"/>
    <mergeCell ref="C910:D910"/>
    <mergeCell ref="E910:F910"/>
    <mergeCell ref="G910:H910"/>
    <mergeCell ref="I910:J910"/>
    <mergeCell ref="C911:D911"/>
    <mergeCell ref="E911:F911"/>
    <mergeCell ref="G911:H911"/>
    <mergeCell ref="I911:J911"/>
    <mergeCell ref="G921:H921"/>
    <mergeCell ref="I921:J921"/>
    <mergeCell ref="B922:D922"/>
    <mergeCell ref="E922:F922"/>
    <mergeCell ref="G922:H922"/>
    <mergeCell ref="I922:J922"/>
    <mergeCell ref="B923:D923"/>
    <mergeCell ref="E923:F923"/>
    <mergeCell ref="G923:H923"/>
    <mergeCell ref="I923:J923"/>
    <mergeCell ref="B924:D924"/>
    <mergeCell ref="E924:F924"/>
    <mergeCell ref="G924:H924"/>
    <mergeCell ref="I924:J924"/>
    <mergeCell ref="A912:K912"/>
    <mergeCell ref="A913:C913"/>
    <mergeCell ref="A914:K914"/>
    <mergeCell ref="A915:K915"/>
    <mergeCell ref="B916:D916"/>
    <mergeCell ref="E916:F916"/>
    <mergeCell ref="G916:H916"/>
    <mergeCell ref="I916:J916"/>
    <mergeCell ref="B917:D917"/>
    <mergeCell ref="E917:F917"/>
    <mergeCell ref="G917:H917"/>
    <mergeCell ref="I917:J917"/>
    <mergeCell ref="B918:D918"/>
    <mergeCell ref="E918:F918"/>
    <mergeCell ref="G918:H918"/>
    <mergeCell ref="I918:J918"/>
    <mergeCell ref="B919:D919"/>
    <mergeCell ref="E919:F919"/>
    <mergeCell ref="A15:F16"/>
    <mergeCell ref="A932:H932"/>
    <mergeCell ref="I932:K932"/>
    <mergeCell ref="A933:K933"/>
    <mergeCell ref="A934:K934"/>
    <mergeCell ref="A935:K935"/>
    <mergeCell ref="A936:K936"/>
    <mergeCell ref="B925:D925"/>
    <mergeCell ref="E925:F925"/>
    <mergeCell ref="G925:H925"/>
    <mergeCell ref="I925:J925"/>
    <mergeCell ref="B926:D926"/>
    <mergeCell ref="E926:F926"/>
    <mergeCell ref="G926:H926"/>
    <mergeCell ref="I926:J926"/>
    <mergeCell ref="A927:K927"/>
    <mergeCell ref="A928:F928"/>
    <mergeCell ref="G928:H928"/>
    <mergeCell ref="I928:J928"/>
    <mergeCell ref="A929:K929"/>
    <mergeCell ref="A930:H930"/>
    <mergeCell ref="I930:K930"/>
    <mergeCell ref="A931:H931"/>
    <mergeCell ref="I931:K931"/>
    <mergeCell ref="B920:D920"/>
    <mergeCell ref="E920:F920"/>
    <mergeCell ref="G920:H920"/>
    <mergeCell ref="I920:J920"/>
    <mergeCell ref="B921:D921"/>
    <mergeCell ref="E921:F921"/>
  </mergeCells>
  <dataValidations count="8">
    <dataValidation type="decimal" operator="greaterThan" allowBlank="1" showInputMessage="1" showErrorMessage="1" errorTitle="Uwaga!" error="Podaj dane liczbowe" sqref="I187:J196 I552:J561 I369:J378 I735:J744 I917:J926 I1099:J1108" xr:uid="{00000000-0002-0000-0000-000000000000}">
      <formula1>0</formula1>
    </dataValidation>
    <dataValidation type="decimal" allowBlank="1" showInputMessage="1" showErrorMessage="1" errorTitle="Uwaga!" error="wpisz dane liczbowe" sqref="G19 G21:K21" xr:uid="{00000000-0002-0000-0000-000001000000}">
      <formula1>0</formula1>
      <formula2>1600000</formula2>
    </dataValidation>
    <dataValidation type="decimal" allowBlank="1" showInputMessage="1" showErrorMessage="1" errorTitle="Uwaga!" error="wpisz dane liczbowe" sqref="G17:K17" xr:uid="{00000000-0002-0000-0000-000002000000}">
      <formula1>0</formula1>
      <formula2>160000</formula2>
    </dataValidation>
    <dataValidation type="date" operator="greaterThan" allowBlank="1" showInputMessage="1" showErrorMessage="1" errorTitle="Uwaga!" error="Należy wpisać datę w formacie RRRR-MM-DD" promptTitle="Uwaga!" prompt="Wpisz datę w formacie RRRR-MM-DD" sqref="G20:K20" xr:uid="{00000000-0002-0000-0000-000003000000}">
      <formula1>43983</formula1>
    </dataValidation>
    <dataValidation type="whole" allowBlank="1" showInputMessage="1" showErrorMessage="1" sqref="I565 I382 I200 I748 I930" xr:uid="{00000000-0002-0000-0000-000004000000}">
      <formula1>0</formula1>
      <formula2>50000</formula2>
    </dataValidation>
    <dataValidation type="date" allowBlank="1" showInputMessage="1" showErrorMessage="1" errorTitle="Uwaga!" error="Należy wpisać datę w formacie RRRR-MM-DD" promptTitle="Uwaga!" prompt="Wpisz datę w formacie RRRR-MM-DD" sqref="G735:H744 G1099:H1108 G369:H378 G552:H561 G917:H926" xr:uid="{00000000-0002-0000-0000-000005000000}">
      <formula1>44927</formula1>
      <formula2>45291</formula2>
    </dataValidation>
    <dataValidation type="whole" allowBlank="1" showInputMessage="1" showErrorMessage="1" error="Należy wpisać dane liczbowe" sqref="I201:K201 I383:K383 I566:K566 I749:K749 I931:K931" xr:uid="{00000000-0002-0000-0000-000006000000}">
      <formula1>1</formula1>
      <formula2>50000</formula2>
    </dataValidation>
    <dataValidation type="date" allowBlank="1" showInputMessage="1" showErrorMessage="1" errorTitle="Uwaga!" error="Należy wpisać datę w formacie RRRR-MM-DD" promptTitle="Uwaga!" prompt="Wpisz datę w formacie RRRR-MM-DD" sqref="G187:H196" xr:uid="{793314D8-ED62-4E71-B6EF-514A5F630D7D}">
      <formula1>44927</formula1>
      <formula2>45291</formula2>
    </dataValidation>
  </dataValidations>
  <pageMargins left="0.14583333333333334" right="0.17708333333333334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Uwaga! Błędnie określony cel" error="Należy wybrać z listy" xr:uid="{00000000-0002-0000-0000-000008000000}">
          <x14:formula1>
            <xm:f>Arkusz3!$A$1:$A$2</xm:f>
          </x14:formula1>
          <xm:sqref>G10:K10</xm:sqref>
        </x14:dataValidation>
        <x14:dataValidation type="list" allowBlank="1" showInputMessage="1" showErrorMessage="1" xr:uid="{00000000-0002-0000-0000-000009000000}">
          <x14:formula1>
            <xm:f>Arkusz3!$A$6:$I$6</xm:f>
          </x14:formula1>
          <xm:sqref>B187:D196 B552:D561 B369:D378 B735:D744 B917:D926 B1099:D1108</xm:sqref>
        </x14:dataValidation>
        <x14:dataValidation type="list" allowBlank="1" showInputMessage="1" showErrorMessage="1" errorTitle="uwaga!" error="Proszę wybrać z listy" promptTitle="wybierz z listy" xr:uid="{00000000-0002-0000-0000-00000A000000}">
          <x14:formula1>
            <xm:f>Arkusz3!$A$15:$A$16</xm:f>
          </x14:formula1>
          <xm:sqref>I32:K32 I397:K397 I214:K214 I580:K580 I762:K762 I944:K944</xm:sqref>
        </x14:dataValidation>
        <x14:dataValidation type="list" allowBlank="1" showInputMessage="1" showErrorMessage="1" errorTitle="uwaga!" error="Proszę wybrać z listy" promptTitle="wybierz z listy" xr:uid="{00000000-0002-0000-0000-00000B000000}">
          <x14:formula1>
            <xm:f>Arkusz3!$A$10:$A$14</xm:f>
          </x14:formula1>
          <xm:sqref>G31:K31 G213:K213 G396:K396 G579:K579 G761:K761 G943:K943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J6"/>
  <sheetViews>
    <sheetView zoomScale="56" zoomScaleNormal="56" workbookViewId="0">
      <selection activeCell="D6" sqref="D6"/>
    </sheetView>
  </sheetViews>
  <sheetFormatPr defaultRowHeight="14.5" x14ac:dyDescent="0.35"/>
  <cols>
    <col min="1" max="2" width="8.7265625" style="66" customWidth="1"/>
    <col min="3" max="55" width="8.7265625" style="66"/>
    <col min="56" max="56" width="9.08984375" style="66" bestFit="1" customWidth="1"/>
    <col min="57" max="94" width="8.7265625" style="66"/>
    <col min="95" max="95" width="9.36328125" style="66" bestFit="1" customWidth="1"/>
    <col min="96" max="323" width="8.7265625" style="66"/>
    <col min="324" max="329" width="0" style="66" hidden="1" customWidth="1"/>
    <col min="330" max="385" width="8.7265625" style="66"/>
    <col min="386" max="400" width="0" style="66" hidden="1" customWidth="1"/>
    <col min="401" max="16384" width="8.7265625" style="66"/>
  </cols>
  <sheetData>
    <row r="1" spans="1:400" s="52" customFormat="1" ht="15" thickBot="1" x14ac:dyDescent="0.4"/>
    <row r="2" spans="1:400" s="52" customFormat="1" ht="24.5" customHeight="1" thickBot="1" x14ac:dyDescent="0.4">
      <c r="A2" s="455" t="s">
        <v>772</v>
      </c>
      <c r="B2" s="468" t="s">
        <v>650</v>
      </c>
      <c r="C2" s="462" t="s">
        <v>746</v>
      </c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4"/>
      <c r="AJ2" s="451" t="s">
        <v>774</v>
      </c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  <c r="AX2" s="452"/>
      <c r="AY2" s="452"/>
      <c r="AZ2" s="452"/>
      <c r="BA2" s="452"/>
      <c r="BB2" s="452"/>
      <c r="BC2" s="452"/>
      <c r="BD2" s="452"/>
      <c r="BE2" s="452"/>
      <c r="BF2" s="452"/>
      <c r="BG2" s="452"/>
      <c r="BH2" s="452"/>
      <c r="BI2" s="452"/>
      <c r="BJ2" s="452"/>
      <c r="BK2" s="452"/>
      <c r="BL2" s="452"/>
      <c r="BM2" s="452"/>
      <c r="BN2" s="452"/>
      <c r="BO2" s="452"/>
      <c r="BP2" s="452"/>
      <c r="BQ2" s="452"/>
      <c r="BR2" s="452"/>
      <c r="BS2" s="452"/>
      <c r="BT2" s="452"/>
      <c r="BU2" s="452"/>
      <c r="BV2" s="452"/>
      <c r="BW2" s="452"/>
      <c r="BX2" s="452"/>
      <c r="BY2" s="452"/>
      <c r="BZ2" s="452"/>
      <c r="CA2" s="452"/>
      <c r="CB2" s="452"/>
      <c r="CC2" s="452"/>
      <c r="CD2" s="452"/>
      <c r="CE2" s="452"/>
      <c r="CF2" s="452"/>
      <c r="CG2" s="452"/>
      <c r="CH2" s="452"/>
      <c r="CI2" s="452"/>
      <c r="CJ2" s="452"/>
      <c r="CK2" s="452"/>
      <c r="CL2" s="452"/>
      <c r="CM2" s="452"/>
      <c r="CN2" s="452"/>
      <c r="CO2" s="452"/>
      <c r="CP2" s="452"/>
      <c r="CQ2" s="452"/>
      <c r="CR2" s="452"/>
      <c r="CS2" s="452"/>
      <c r="CT2" s="452"/>
      <c r="CU2" s="452"/>
      <c r="CV2" s="452"/>
      <c r="CW2" s="452"/>
      <c r="CX2" s="452"/>
      <c r="CY2" s="452"/>
      <c r="CZ2" s="452"/>
      <c r="DA2" s="452"/>
      <c r="DB2" s="452"/>
      <c r="DC2" s="452"/>
      <c r="DD2" s="452"/>
      <c r="DE2" s="452"/>
      <c r="DF2" s="452"/>
      <c r="DG2" s="452"/>
      <c r="DH2" s="452"/>
      <c r="DI2" s="452"/>
      <c r="DJ2" s="452"/>
      <c r="DK2" s="452"/>
      <c r="DL2" s="452"/>
      <c r="DM2" s="452"/>
      <c r="DN2" s="452"/>
      <c r="DO2" s="452"/>
      <c r="DP2" s="452"/>
      <c r="DQ2" s="452"/>
      <c r="DR2" s="452"/>
      <c r="DS2" s="452"/>
      <c r="DT2" s="452"/>
      <c r="DU2" s="452"/>
      <c r="DV2" s="452"/>
      <c r="DW2" s="452"/>
      <c r="DX2" s="452"/>
      <c r="DY2" s="452"/>
      <c r="DZ2" s="452"/>
      <c r="EA2" s="452"/>
      <c r="EB2" s="452"/>
      <c r="EC2" s="452"/>
      <c r="ED2" s="452"/>
      <c r="EE2" s="452"/>
      <c r="EF2" s="452"/>
      <c r="EG2" s="452"/>
      <c r="EH2" s="452"/>
      <c r="EI2" s="452"/>
      <c r="EJ2" s="452"/>
      <c r="EK2" s="452"/>
      <c r="EL2" s="452"/>
      <c r="EM2" s="452"/>
      <c r="EN2" s="452"/>
      <c r="EO2" s="452"/>
      <c r="EP2" s="452"/>
      <c r="EQ2" s="452"/>
      <c r="ER2" s="452"/>
      <c r="ES2" s="452"/>
      <c r="ET2" s="452"/>
      <c r="EU2" s="452"/>
      <c r="EV2" s="452"/>
      <c r="EW2" s="452"/>
      <c r="EX2" s="452"/>
      <c r="EY2" s="452"/>
      <c r="EZ2" s="452"/>
      <c r="FA2" s="452"/>
      <c r="FB2" s="452"/>
      <c r="FC2" s="452"/>
      <c r="FD2" s="452"/>
      <c r="FE2" s="452"/>
      <c r="FF2" s="452"/>
      <c r="FG2" s="452"/>
      <c r="FH2" s="452"/>
      <c r="FI2" s="452"/>
      <c r="FJ2" s="452"/>
      <c r="FK2" s="452"/>
      <c r="FL2" s="452"/>
      <c r="FM2" s="452"/>
      <c r="FN2" s="452"/>
      <c r="FO2" s="452"/>
      <c r="FP2" s="452"/>
      <c r="FQ2" s="452"/>
      <c r="FR2" s="452"/>
      <c r="FS2" s="452"/>
      <c r="FT2" s="452"/>
      <c r="FU2" s="452"/>
      <c r="FV2" s="452"/>
      <c r="FW2" s="452"/>
      <c r="FX2" s="452"/>
      <c r="FY2" s="452"/>
      <c r="FZ2" s="452"/>
      <c r="GA2" s="452"/>
      <c r="GB2" s="452"/>
      <c r="GC2" s="452"/>
      <c r="GD2" s="452"/>
      <c r="GE2" s="452"/>
      <c r="GF2" s="452"/>
      <c r="GG2" s="452"/>
      <c r="GH2" s="452"/>
      <c r="GI2" s="452"/>
      <c r="GJ2" s="452"/>
      <c r="GK2" s="452"/>
      <c r="GL2" s="452"/>
      <c r="GM2" s="452"/>
      <c r="GN2" s="452"/>
      <c r="GO2" s="452"/>
      <c r="GP2" s="452"/>
      <c r="GQ2" s="452"/>
      <c r="GR2" s="452"/>
      <c r="GS2" s="452"/>
      <c r="GT2" s="452"/>
      <c r="GU2" s="452"/>
      <c r="GV2" s="452"/>
      <c r="GW2" s="452"/>
      <c r="GX2" s="452"/>
      <c r="GY2" s="452"/>
      <c r="GZ2" s="452"/>
      <c r="HA2" s="452"/>
      <c r="HB2" s="452"/>
      <c r="HC2" s="452"/>
      <c r="HD2" s="452"/>
      <c r="HE2" s="452"/>
      <c r="HF2" s="452"/>
      <c r="HG2" s="452"/>
      <c r="HH2" s="452"/>
      <c r="HI2" s="452"/>
      <c r="HJ2" s="452"/>
      <c r="HK2" s="452"/>
      <c r="HL2" s="452"/>
      <c r="HM2" s="452"/>
      <c r="HN2" s="452"/>
      <c r="HO2" s="452"/>
      <c r="HP2" s="452"/>
      <c r="HQ2" s="452"/>
      <c r="HR2" s="452"/>
      <c r="HS2" s="452"/>
      <c r="HT2" s="452"/>
      <c r="HU2" s="452"/>
      <c r="HV2" s="452"/>
      <c r="HW2" s="452"/>
      <c r="HX2" s="452"/>
      <c r="HY2" s="452"/>
      <c r="HZ2" s="452"/>
      <c r="IA2" s="452"/>
      <c r="IB2" s="452"/>
      <c r="IC2" s="452"/>
      <c r="ID2" s="452"/>
      <c r="IE2" s="452"/>
      <c r="IF2" s="452"/>
      <c r="IG2" s="452"/>
      <c r="IH2" s="452"/>
      <c r="II2" s="452"/>
      <c r="IJ2" s="452"/>
      <c r="IK2" s="452"/>
      <c r="IL2" s="452"/>
      <c r="IM2" s="452"/>
      <c r="IN2" s="452"/>
      <c r="IO2" s="452"/>
      <c r="IP2" s="452"/>
      <c r="IQ2" s="452"/>
      <c r="IR2" s="452"/>
      <c r="IS2" s="452"/>
      <c r="IT2" s="452"/>
      <c r="IU2" s="452"/>
      <c r="IV2" s="452"/>
      <c r="IW2" s="452"/>
      <c r="IX2" s="452"/>
      <c r="IY2" s="452"/>
      <c r="IZ2" s="452"/>
      <c r="JA2" s="452"/>
      <c r="JB2" s="452"/>
      <c r="JC2" s="452"/>
      <c r="JD2" s="452"/>
      <c r="JE2" s="452"/>
      <c r="JF2" s="452"/>
      <c r="JG2" s="452"/>
      <c r="JH2" s="452"/>
      <c r="JI2" s="452"/>
      <c r="JJ2" s="452"/>
      <c r="JK2" s="452"/>
      <c r="JL2" s="452"/>
      <c r="JM2" s="452"/>
      <c r="JN2" s="452"/>
      <c r="JO2" s="452"/>
      <c r="JP2" s="452"/>
      <c r="JQ2" s="452"/>
      <c r="JR2" s="452"/>
      <c r="JS2" s="452"/>
      <c r="JT2" s="452"/>
      <c r="JU2" s="452"/>
      <c r="JV2" s="452"/>
      <c r="JW2" s="452"/>
      <c r="JX2" s="452"/>
      <c r="JY2" s="452"/>
      <c r="JZ2" s="452"/>
      <c r="KA2" s="453"/>
      <c r="KB2" s="462" t="s">
        <v>747</v>
      </c>
      <c r="KC2" s="463"/>
      <c r="KD2" s="463"/>
      <c r="KE2" s="463"/>
      <c r="KF2" s="463"/>
      <c r="KG2" s="463"/>
      <c r="KH2" s="463"/>
      <c r="KI2" s="463"/>
      <c r="KJ2" s="463"/>
      <c r="KK2" s="463"/>
      <c r="KL2" s="463"/>
      <c r="KM2" s="463"/>
      <c r="KN2" s="463"/>
      <c r="KO2" s="463"/>
      <c r="KP2" s="463"/>
      <c r="KQ2" s="463"/>
      <c r="KR2" s="463"/>
      <c r="KS2" s="463"/>
      <c r="KT2" s="463"/>
      <c r="KU2" s="463"/>
      <c r="KV2" s="463"/>
      <c r="KW2" s="463"/>
      <c r="KX2" s="463"/>
      <c r="KY2" s="463"/>
      <c r="KZ2" s="463"/>
      <c r="LA2" s="463"/>
      <c r="LB2" s="463"/>
      <c r="LC2" s="463"/>
      <c r="LD2" s="463"/>
      <c r="LE2" s="463"/>
      <c r="LF2" s="463"/>
      <c r="LG2" s="463"/>
      <c r="LH2" s="464"/>
      <c r="LS2" s="480" t="s">
        <v>775</v>
      </c>
      <c r="LT2" s="480" t="s">
        <v>776</v>
      </c>
      <c r="LU2" s="480" t="s">
        <v>777</v>
      </c>
      <c r="LV2" s="480" t="s">
        <v>778</v>
      </c>
      <c r="LW2" s="480" t="s">
        <v>876</v>
      </c>
      <c r="LX2" s="480" t="s">
        <v>880</v>
      </c>
      <c r="LY2" s="451" t="s">
        <v>770</v>
      </c>
      <c r="LZ2" s="452"/>
      <c r="MA2" s="452"/>
      <c r="MB2" s="452"/>
      <c r="MC2" s="452"/>
      <c r="MD2" s="452"/>
      <c r="ME2" s="452"/>
      <c r="MF2" s="452"/>
      <c r="MG2" s="452"/>
      <c r="MH2" s="452"/>
      <c r="MI2" s="452"/>
      <c r="MJ2" s="452"/>
      <c r="MK2" s="452"/>
      <c r="ML2" s="452"/>
      <c r="MM2" s="452"/>
      <c r="MN2" s="452"/>
      <c r="MO2" s="452"/>
      <c r="MP2" s="452"/>
      <c r="MQ2" s="452"/>
      <c r="MR2" s="452"/>
      <c r="MS2" s="452"/>
      <c r="MT2" s="452"/>
      <c r="MU2" s="452"/>
      <c r="MV2" s="452"/>
      <c r="MW2" s="452"/>
      <c r="MX2" s="452"/>
      <c r="MY2" s="452"/>
      <c r="MZ2" s="452"/>
      <c r="NA2" s="452"/>
      <c r="NB2" s="452"/>
      <c r="NC2" s="452"/>
      <c r="ND2" s="452"/>
      <c r="NE2" s="452"/>
      <c r="NF2" s="452"/>
      <c r="NG2" s="452"/>
      <c r="NH2" s="495"/>
      <c r="NI2" s="495"/>
      <c r="NJ2" s="495"/>
      <c r="NK2" s="495"/>
      <c r="NL2" s="495"/>
      <c r="NM2" s="495"/>
      <c r="NN2" s="495"/>
      <c r="NO2" s="495"/>
      <c r="NP2" s="495"/>
      <c r="NQ2" s="495"/>
      <c r="NR2" s="495"/>
      <c r="NS2" s="495"/>
      <c r="NT2" s="496"/>
      <c r="NU2" s="483" t="s">
        <v>760</v>
      </c>
    </row>
    <row r="3" spans="1:400" s="53" customFormat="1" ht="15" customHeight="1" thickBot="1" x14ac:dyDescent="0.4">
      <c r="A3" s="455"/>
      <c r="B3" s="469"/>
      <c r="C3" s="465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7"/>
      <c r="AJ3" s="448" t="s">
        <v>707</v>
      </c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B3" s="449"/>
      <c r="BC3" s="449"/>
      <c r="BD3" s="449"/>
      <c r="BE3" s="449"/>
      <c r="BF3" s="449"/>
      <c r="BG3" s="449"/>
      <c r="BH3" s="449"/>
      <c r="BI3" s="449"/>
      <c r="BJ3" s="449"/>
      <c r="BK3" s="449"/>
      <c r="BL3" s="449"/>
      <c r="BM3" s="449"/>
      <c r="BN3" s="449"/>
      <c r="BO3" s="449"/>
      <c r="BP3" s="450"/>
      <c r="BQ3" s="448" t="s">
        <v>709</v>
      </c>
      <c r="BR3" s="449"/>
      <c r="BS3" s="449"/>
      <c r="BT3" s="449"/>
      <c r="BU3" s="449"/>
      <c r="BV3" s="449"/>
      <c r="BW3" s="449"/>
      <c r="BX3" s="449"/>
      <c r="BY3" s="449"/>
      <c r="BZ3" s="449"/>
      <c r="CA3" s="449"/>
      <c r="CB3" s="449"/>
      <c r="CC3" s="449"/>
      <c r="CD3" s="449"/>
      <c r="CE3" s="449"/>
      <c r="CF3" s="449"/>
      <c r="CG3" s="449"/>
      <c r="CH3" s="449"/>
      <c r="CI3" s="449"/>
      <c r="CJ3" s="449"/>
      <c r="CK3" s="449"/>
      <c r="CL3" s="449"/>
      <c r="CM3" s="449"/>
      <c r="CN3" s="449"/>
      <c r="CO3" s="449"/>
      <c r="CP3" s="449"/>
      <c r="CQ3" s="449"/>
      <c r="CR3" s="449"/>
      <c r="CS3" s="449"/>
      <c r="CT3" s="449"/>
      <c r="CU3" s="449"/>
      <c r="CV3" s="449"/>
      <c r="CW3" s="450"/>
      <c r="CX3" s="448" t="s">
        <v>708</v>
      </c>
      <c r="CY3" s="449"/>
      <c r="CZ3" s="449"/>
      <c r="DA3" s="449"/>
      <c r="DB3" s="449"/>
      <c r="DC3" s="449"/>
      <c r="DD3" s="449"/>
      <c r="DE3" s="449"/>
      <c r="DF3" s="449"/>
      <c r="DG3" s="449"/>
      <c r="DH3" s="449"/>
      <c r="DI3" s="449"/>
      <c r="DJ3" s="449"/>
      <c r="DK3" s="449"/>
      <c r="DL3" s="449"/>
      <c r="DM3" s="449"/>
      <c r="DN3" s="449"/>
      <c r="DO3" s="449"/>
      <c r="DP3" s="449"/>
      <c r="DQ3" s="449"/>
      <c r="DR3" s="449"/>
      <c r="DS3" s="449"/>
      <c r="DT3" s="449"/>
      <c r="DU3" s="449"/>
      <c r="DV3" s="449"/>
      <c r="DW3" s="449"/>
      <c r="DX3" s="449"/>
      <c r="DY3" s="449"/>
      <c r="DZ3" s="449"/>
      <c r="EA3" s="449"/>
      <c r="EB3" s="449"/>
      <c r="EC3" s="449"/>
      <c r="ED3" s="450"/>
      <c r="EE3" s="448" t="s">
        <v>710</v>
      </c>
      <c r="EF3" s="449"/>
      <c r="EG3" s="449"/>
      <c r="EH3" s="449"/>
      <c r="EI3" s="449"/>
      <c r="EJ3" s="449"/>
      <c r="EK3" s="449"/>
      <c r="EL3" s="449"/>
      <c r="EM3" s="449"/>
      <c r="EN3" s="449"/>
      <c r="EO3" s="449"/>
      <c r="EP3" s="449"/>
      <c r="EQ3" s="449"/>
      <c r="ER3" s="449"/>
      <c r="ES3" s="449"/>
      <c r="ET3" s="449"/>
      <c r="EU3" s="449"/>
      <c r="EV3" s="449"/>
      <c r="EW3" s="449"/>
      <c r="EX3" s="449"/>
      <c r="EY3" s="449"/>
      <c r="EZ3" s="449"/>
      <c r="FA3" s="449"/>
      <c r="FB3" s="449"/>
      <c r="FC3" s="449"/>
      <c r="FD3" s="449"/>
      <c r="FE3" s="449"/>
      <c r="FF3" s="449"/>
      <c r="FG3" s="449"/>
      <c r="FH3" s="449"/>
      <c r="FI3" s="449"/>
      <c r="FJ3" s="449"/>
      <c r="FK3" s="450"/>
      <c r="FL3" s="448" t="s">
        <v>711</v>
      </c>
      <c r="FM3" s="449"/>
      <c r="FN3" s="449"/>
      <c r="FO3" s="449"/>
      <c r="FP3" s="449"/>
      <c r="FQ3" s="449"/>
      <c r="FR3" s="449"/>
      <c r="FS3" s="449"/>
      <c r="FT3" s="449"/>
      <c r="FU3" s="449"/>
      <c r="FV3" s="449"/>
      <c r="FW3" s="449"/>
      <c r="FX3" s="449"/>
      <c r="FY3" s="449"/>
      <c r="FZ3" s="449"/>
      <c r="GA3" s="449"/>
      <c r="GB3" s="449"/>
      <c r="GC3" s="449"/>
      <c r="GD3" s="449"/>
      <c r="GE3" s="449"/>
      <c r="GF3" s="449"/>
      <c r="GG3" s="449"/>
      <c r="GH3" s="449"/>
      <c r="GI3" s="449"/>
      <c r="GJ3" s="449"/>
      <c r="GK3" s="449"/>
      <c r="GL3" s="449"/>
      <c r="GM3" s="449"/>
      <c r="GN3" s="449"/>
      <c r="GO3" s="449"/>
      <c r="GP3" s="449"/>
      <c r="GQ3" s="449"/>
      <c r="GR3" s="450"/>
      <c r="GS3" s="448" t="s">
        <v>712</v>
      </c>
      <c r="GT3" s="449"/>
      <c r="GU3" s="449"/>
      <c r="GV3" s="449"/>
      <c r="GW3" s="449"/>
      <c r="GX3" s="449"/>
      <c r="GY3" s="449"/>
      <c r="GZ3" s="449"/>
      <c r="HA3" s="449"/>
      <c r="HB3" s="449"/>
      <c r="HC3" s="449"/>
      <c r="HD3" s="449"/>
      <c r="HE3" s="449"/>
      <c r="HF3" s="449"/>
      <c r="HG3" s="449"/>
      <c r="HH3" s="449"/>
      <c r="HI3" s="449"/>
      <c r="HJ3" s="449"/>
      <c r="HK3" s="449"/>
      <c r="HL3" s="449"/>
      <c r="HM3" s="449"/>
      <c r="HN3" s="449"/>
      <c r="HO3" s="449"/>
      <c r="HP3" s="449"/>
      <c r="HQ3" s="449"/>
      <c r="HR3" s="449"/>
      <c r="HS3" s="449"/>
      <c r="HT3" s="449"/>
      <c r="HU3" s="449"/>
      <c r="HV3" s="449"/>
      <c r="HW3" s="449"/>
      <c r="HX3" s="449"/>
      <c r="HY3" s="450"/>
      <c r="HZ3" s="448" t="s">
        <v>713</v>
      </c>
      <c r="IA3" s="449"/>
      <c r="IB3" s="449"/>
      <c r="IC3" s="449"/>
      <c r="ID3" s="449"/>
      <c r="IE3" s="449"/>
      <c r="IF3" s="449"/>
      <c r="IG3" s="449"/>
      <c r="IH3" s="449"/>
      <c r="II3" s="449"/>
      <c r="IJ3" s="449"/>
      <c r="IK3" s="449"/>
      <c r="IL3" s="449"/>
      <c r="IM3" s="449"/>
      <c r="IN3" s="449"/>
      <c r="IO3" s="449"/>
      <c r="IP3" s="449"/>
      <c r="IQ3" s="449"/>
      <c r="IR3" s="449"/>
      <c r="IS3" s="449"/>
      <c r="IT3" s="449"/>
      <c r="IU3" s="449"/>
      <c r="IV3" s="449"/>
      <c r="IW3" s="449"/>
      <c r="IX3" s="449"/>
      <c r="IY3" s="449"/>
      <c r="IZ3" s="449"/>
      <c r="JA3" s="449"/>
      <c r="JB3" s="449"/>
      <c r="JC3" s="449"/>
      <c r="JD3" s="449"/>
      <c r="JE3" s="449"/>
      <c r="JF3" s="450"/>
      <c r="JG3" s="448" t="s">
        <v>773</v>
      </c>
      <c r="JH3" s="449"/>
      <c r="JI3" s="449"/>
      <c r="JJ3" s="449"/>
      <c r="JK3" s="449"/>
      <c r="JL3" s="449"/>
      <c r="JM3" s="449"/>
      <c r="JN3" s="449"/>
      <c r="JO3" s="449"/>
      <c r="JP3" s="449"/>
      <c r="JQ3" s="449"/>
      <c r="JR3" s="449"/>
      <c r="JS3" s="449"/>
      <c r="JT3" s="449"/>
      <c r="JU3" s="449"/>
      <c r="JV3" s="449"/>
      <c r="JW3" s="449"/>
      <c r="JX3" s="449"/>
      <c r="JY3" s="449"/>
      <c r="JZ3" s="449"/>
      <c r="KA3" s="450"/>
      <c r="KB3" s="465"/>
      <c r="KC3" s="466"/>
      <c r="KD3" s="466"/>
      <c r="KE3" s="466"/>
      <c r="KF3" s="466"/>
      <c r="KG3" s="466"/>
      <c r="KH3" s="466"/>
      <c r="KI3" s="466"/>
      <c r="KJ3" s="466"/>
      <c r="KK3" s="466"/>
      <c r="KL3" s="466"/>
      <c r="KM3" s="466"/>
      <c r="KN3" s="466"/>
      <c r="KO3" s="466"/>
      <c r="KP3" s="466"/>
      <c r="KQ3" s="466"/>
      <c r="KR3" s="466"/>
      <c r="KS3" s="466"/>
      <c r="KT3" s="466"/>
      <c r="KU3" s="466"/>
      <c r="KV3" s="466"/>
      <c r="KW3" s="466"/>
      <c r="KX3" s="466"/>
      <c r="KY3" s="466"/>
      <c r="KZ3" s="466"/>
      <c r="LA3" s="466"/>
      <c r="LB3" s="466"/>
      <c r="LC3" s="466"/>
      <c r="LD3" s="466"/>
      <c r="LE3" s="466"/>
      <c r="LF3" s="466"/>
      <c r="LG3" s="466"/>
      <c r="LH3" s="467"/>
      <c r="LI3" s="505" t="s">
        <v>748</v>
      </c>
      <c r="LJ3" s="506"/>
      <c r="LK3" s="507"/>
      <c r="LL3" s="511" t="s">
        <v>749</v>
      </c>
      <c r="LM3" s="511" t="s">
        <v>750</v>
      </c>
      <c r="LN3" s="499" t="s">
        <v>752</v>
      </c>
      <c r="LO3" s="468" t="s">
        <v>753</v>
      </c>
      <c r="LP3" s="480" t="s">
        <v>754</v>
      </c>
      <c r="LQ3" s="480" t="s">
        <v>755</v>
      </c>
      <c r="LR3" s="502" t="s">
        <v>640</v>
      </c>
      <c r="LS3" s="481"/>
      <c r="LT3" s="481"/>
      <c r="LU3" s="481"/>
      <c r="LV3" s="481"/>
      <c r="LW3" s="481"/>
      <c r="LX3" s="481"/>
      <c r="LY3" s="476" t="s">
        <v>680</v>
      </c>
      <c r="LZ3" s="477"/>
      <c r="MA3" s="477"/>
      <c r="MB3" s="477"/>
      <c r="MC3" s="477"/>
      <c r="MD3" s="477"/>
      <c r="ME3" s="478"/>
      <c r="MF3" s="476" t="s">
        <v>681</v>
      </c>
      <c r="MG3" s="477"/>
      <c r="MH3" s="477"/>
      <c r="MI3" s="477"/>
      <c r="MJ3" s="477"/>
      <c r="MK3" s="477"/>
      <c r="ML3" s="478"/>
      <c r="MM3" s="476" t="s">
        <v>682</v>
      </c>
      <c r="MN3" s="477"/>
      <c r="MO3" s="477"/>
      <c r="MP3" s="477"/>
      <c r="MQ3" s="477"/>
      <c r="MR3" s="477"/>
      <c r="MS3" s="478"/>
      <c r="MT3" s="476" t="s">
        <v>683</v>
      </c>
      <c r="MU3" s="477"/>
      <c r="MV3" s="477"/>
      <c r="MW3" s="477"/>
      <c r="MX3" s="477"/>
      <c r="MY3" s="477"/>
      <c r="MZ3" s="478"/>
      <c r="NA3" s="476" t="s">
        <v>717</v>
      </c>
      <c r="NB3" s="477"/>
      <c r="NC3" s="477"/>
      <c r="ND3" s="477"/>
      <c r="NE3" s="477"/>
      <c r="NF3" s="477"/>
      <c r="NG3" s="478"/>
      <c r="NH3" s="471" t="s">
        <v>685</v>
      </c>
      <c r="NI3" s="472"/>
      <c r="NJ3" s="473"/>
      <c r="NK3" s="473"/>
      <c r="NL3" s="473"/>
      <c r="NM3" s="473"/>
      <c r="NN3" s="473"/>
      <c r="NO3" s="474"/>
      <c r="NP3" s="474"/>
      <c r="NQ3" s="474"/>
      <c r="NR3" s="474"/>
      <c r="NS3" s="474"/>
      <c r="NT3" s="475"/>
      <c r="NU3" s="484"/>
      <c r="NV3" s="471" t="s">
        <v>751</v>
      </c>
      <c r="NW3" s="473"/>
      <c r="NX3" s="473"/>
      <c r="NY3" s="473"/>
      <c r="NZ3" s="473"/>
      <c r="OA3" s="473"/>
      <c r="OB3" s="473"/>
      <c r="OC3" s="473"/>
      <c r="OD3" s="473"/>
      <c r="OE3" s="475"/>
    </row>
    <row r="4" spans="1:400" s="52" customFormat="1" ht="31.5" customHeight="1" x14ac:dyDescent="0.35">
      <c r="A4" s="455"/>
      <c r="B4" s="469"/>
      <c r="C4" s="454" t="s">
        <v>756</v>
      </c>
      <c r="D4" s="445"/>
      <c r="E4" s="445"/>
      <c r="F4" s="445"/>
      <c r="G4" s="445"/>
      <c r="H4" s="445" t="s">
        <v>757</v>
      </c>
      <c r="I4" s="445"/>
      <c r="J4" s="445"/>
      <c r="K4" s="445"/>
      <c r="L4" s="445"/>
      <c r="M4" s="445" t="s">
        <v>758</v>
      </c>
      <c r="N4" s="445"/>
      <c r="O4" s="445"/>
      <c r="P4" s="445"/>
      <c r="Q4" s="445"/>
      <c r="R4" s="445" t="s">
        <v>759</v>
      </c>
      <c r="S4" s="445"/>
      <c r="T4" s="445"/>
      <c r="U4" s="445"/>
      <c r="V4" s="445"/>
      <c r="W4" s="445" t="s">
        <v>875</v>
      </c>
      <c r="X4" s="445"/>
      <c r="Y4" s="445"/>
      <c r="Z4" s="445"/>
      <c r="AA4" s="445"/>
      <c r="AB4" s="445" t="s">
        <v>879</v>
      </c>
      <c r="AC4" s="445"/>
      <c r="AD4" s="445"/>
      <c r="AE4" s="445"/>
      <c r="AF4" s="445"/>
      <c r="AG4" s="446" t="s">
        <v>760</v>
      </c>
      <c r="AH4" s="446"/>
      <c r="AI4" s="447"/>
      <c r="AJ4" s="454" t="s">
        <v>756</v>
      </c>
      <c r="AK4" s="445"/>
      <c r="AL4" s="445"/>
      <c r="AM4" s="445"/>
      <c r="AN4" s="445"/>
      <c r="AO4" s="445" t="s">
        <v>757</v>
      </c>
      <c r="AP4" s="445"/>
      <c r="AQ4" s="445"/>
      <c r="AR4" s="445"/>
      <c r="AS4" s="445"/>
      <c r="AT4" s="445" t="s">
        <v>758</v>
      </c>
      <c r="AU4" s="445"/>
      <c r="AV4" s="445"/>
      <c r="AW4" s="445"/>
      <c r="AX4" s="445"/>
      <c r="AY4" s="445" t="s">
        <v>759</v>
      </c>
      <c r="AZ4" s="445"/>
      <c r="BA4" s="445"/>
      <c r="BB4" s="445"/>
      <c r="BC4" s="445"/>
      <c r="BD4" s="445" t="s">
        <v>875</v>
      </c>
      <c r="BE4" s="445"/>
      <c r="BF4" s="445"/>
      <c r="BG4" s="445"/>
      <c r="BH4" s="445"/>
      <c r="BI4" s="445" t="s">
        <v>879</v>
      </c>
      <c r="BJ4" s="445"/>
      <c r="BK4" s="445"/>
      <c r="BL4" s="445"/>
      <c r="BM4" s="445"/>
      <c r="BN4" s="446" t="s">
        <v>760</v>
      </c>
      <c r="BO4" s="446"/>
      <c r="BP4" s="447"/>
      <c r="BQ4" s="479" t="s">
        <v>756</v>
      </c>
      <c r="BR4" s="445"/>
      <c r="BS4" s="445"/>
      <c r="BT4" s="445"/>
      <c r="BU4" s="445"/>
      <c r="BV4" s="445" t="s">
        <v>757</v>
      </c>
      <c r="BW4" s="445"/>
      <c r="BX4" s="445"/>
      <c r="BY4" s="445"/>
      <c r="BZ4" s="445"/>
      <c r="CA4" s="445" t="s">
        <v>758</v>
      </c>
      <c r="CB4" s="445"/>
      <c r="CC4" s="445"/>
      <c r="CD4" s="445"/>
      <c r="CE4" s="445"/>
      <c r="CF4" s="445" t="s">
        <v>759</v>
      </c>
      <c r="CG4" s="445"/>
      <c r="CH4" s="445"/>
      <c r="CI4" s="445"/>
      <c r="CJ4" s="445"/>
      <c r="CK4" s="445" t="s">
        <v>875</v>
      </c>
      <c r="CL4" s="445"/>
      <c r="CM4" s="445"/>
      <c r="CN4" s="445"/>
      <c r="CO4" s="445"/>
      <c r="CP4" s="445" t="s">
        <v>879</v>
      </c>
      <c r="CQ4" s="445"/>
      <c r="CR4" s="445"/>
      <c r="CS4" s="445"/>
      <c r="CT4" s="445"/>
      <c r="CU4" s="446" t="s">
        <v>760</v>
      </c>
      <c r="CV4" s="446"/>
      <c r="CW4" s="447"/>
      <c r="CX4" s="454" t="s">
        <v>756</v>
      </c>
      <c r="CY4" s="445"/>
      <c r="CZ4" s="445"/>
      <c r="DA4" s="445"/>
      <c r="DB4" s="445"/>
      <c r="DC4" s="445" t="s">
        <v>757</v>
      </c>
      <c r="DD4" s="445"/>
      <c r="DE4" s="445"/>
      <c r="DF4" s="445"/>
      <c r="DG4" s="445"/>
      <c r="DH4" s="445" t="s">
        <v>758</v>
      </c>
      <c r="DI4" s="445"/>
      <c r="DJ4" s="445"/>
      <c r="DK4" s="445"/>
      <c r="DL4" s="445"/>
      <c r="DM4" s="445" t="s">
        <v>759</v>
      </c>
      <c r="DN4" s="445"/>
      <c r="DO4" s="445"/>
      <c r="DP4" s="445"/>
      <c r="DQ4" s="445"/>
      <c r="DR4" s="445" t="s">
        <v>875</v>
      </c>
      <c r="DS4" s="445"/>
      <c r="DT4" s="445"/>
      <c r="DU4" s="445"/>
      <c r="DV4" s="445"/>
      <c r="DW4" s="445" t="s">
        <v>879</v>
      </c>
      <c r="DX4" s="445"/>
      <c r="DY4" s="445"/>
      <c r="DZ4" s="445"/>
      <c r="EA4" s="445"/>
      <c r="EB4" s="446" t="s">
        <v>760</v>
      </c>
      <c r="EC4" s="446"/>
      <c r="ED4" s="447"/>
      <c r="EE4" s="454" t="s">
        <v>756</v>
      </c>
      <c r="EF4" s="445"/>
      <c r="EG4" s="445"/>
      <c r="EH4" s="445"/>
      <c r="EI4" s="445"/>
      <c r="EJ4" s="445" t="s">
        <v>757</v>
      </c>
      <c r="EK4" s="445"/>
      <c r="EL4" s="445"/>
      <c r="EM4" s="445"/>
      <c r="EN4" s="445"/>
      <c r="EO4" s="445" t="s">
        <v>758</v>
      </c>
      <c r="EP4" s="445"/>
      <c r="EQ4" s="445"/>
      <c r="ER4" s="445"/>
      <c r="ES4" s="445"/>
      <c r="ET4" s="445" t="s">
        <v>759</v>
      </c>
      <c r="EU4" s="445"/>
      <c r="EV4" s="445"/>
      <c r="EW4" s="445"/>
      <c r="EX4" s="445"/>
      <c r="EY4" s="514" t="s">
        <v>875</v>
      </c>
      <c r="EZ4" s="515"/>
      <c r="FA4" s="515"/>
      <c r="FB4" s="515"/>
      <c r="FC4" s="516"/>
      <c r="FD4" s="514" t="s">
        <v>879</v>
      </c>
      <c r="FE4" s="515"/>
      <c r="FF4" s="515"/>
      <c r="FG4" s="515"/>
      <c r="FH4" s="516"/>
      <c r="FI4" s="446" t="s">
        <v>760</v>
      </c>
      <c r="FJ4" s="446"/>
      <c r="FK4" s="447"/>
      <c r="FL4" s="454" t="s">
        <v>756</v>
      </c>
      <c r="FM4" s="445"/>
      <c r="FN4" s="445"/>
      <c r="FO4" s="445"/>
      <c r="FP4" s="445"/>
      <c r="FQ4" s="445" t="s">
        <v>757</v>
      </c>
      <c r="FR4" s="445"/>
      <c r="FS4" s="445"/>
      <c r="FT4" s="445"/>
      <c r="FU4" s="445"/>
      <c r="FV4" s="445" t="s">
        <v>758</v>
      </c>
      <c r="FW4" s="445"/>
      <c r="FX4" s="445"/>
      <c r="FY4" s="445"/>
      <c r="FZ4" s="445"/>
      <c r="GA4" s="445" t="s">
        <v>759</v>
      </c>
      <c r="GB4" s="445"/>
      <c r="GC4" s="445"/>
      <c r="GD4" s="445"/>
      <c r="GE4" s="445"/>
      <c r="GF4" s="445" t="s">
        <v>875</v>
      </c>
      <c r="GG4" s="445"/>
      <c r="GH4" s="445"/>
      <c r="GI4" s="445"/>
      <c r="GJ4" s="445"/>
      <c r="GK4" s="445" t="s">
        <v>879</v>
      </c>
      <c r="GL4" s="445"/>
      <c r="GM4" s="445"/>
      <c r="GN4" s="445"/>
      <c r="GO4" s="445"/>
      <c r="GP4" s="446" t="s">
        <v>760</v>
      </c>
      <c r="GQ4" s="446"/>
      <c r="GR4" s="447"/>
      <c r="GS4" s="454" t="s">
        <v>756</v>
      </c>
      <c r="GT4" s="445"/>
      <c r="GU4" s="445"/>
      <c r="GV4" s="445"/>
      <c r="GW4" s="445"/>
      <c r="GX4" s="445" t="s">
        <v>757</v>
      </c>
      <c r="GY4" s="445"/>
      <c r="GZ4" s="445"/>
      <c r="HA4" s="445"/>
      <c r="HB4" s="445"/>
      <c r="HC4" s="445" t="s">
        <v>758</v>
      </c>
      <c r="HD4" s="445"/>
      <c r="HE4" s="445"/>
      <c r="HF4" s="445"/>
      <c r="HG4" s="445"/>
      <c r="HH4" s="445" t="s">
        <v>759</v>
      </c>
      <c r="HI4" s="445"/>
      <c r="HJ4" s="445"/>
      <c r="HK4" s="445"/>
      <c r="HL4" s="445"/>
      <c r="HM4" s="445" t="s">
        <v>875</v>
      </c>
      <c r="HN4" s="445"/>
      <c r="HO4" s="445"/>
      <c r="HP4" s="445"/>
      <c r="HQ4" s="445"/>
      <c r="HR4" s="445" t="s">
        <v>879</v>
      </c>
      <c r="HS4" s="445"/>
      <c r="HT4" s="445"/>
      <c r="HU4" s="445"/>
      <c r="HV4" s="445"/>
      <c r="HW4" s="446" t="s">
        <v>760</v>
      </c>
      <c r="HX4" s="446"/>
      <c r="HY4" s="447"/>
      <c r="HZ4" s="454" t="s">
        <v>756</v>
      </c>
      <c r="IA4" s="445"/>
      <c r="IB4" s="445"/>
      <c r="IC4" s="445"/>
      <c r="ID4" s="445"/>
      <c r="IE4" s="445" t="s">
        <v>757</v>
      </c>
      <c r="IF4" s="445"/>
      <c r="IG4" s="445"/>
      <c r="IH4" s="445"/>
      <c r="II4" s="445"/>
      <c r="IJ4" s="445" t="s">
        <v>758</v>
      </c>
      <c r="IK4" s="445"/>
      <c r="IL4" s="445"/>
      <c r="IM4" s="445"/>
      <c r="IN4" s="445"/>
      <c r="IO4" s="445" t="s">
        <v>759</v>
      </c>
      <c r="IP4" s="445"/>
      <c r="IQ4" s="445"/>
      <c r="IR4" s="445"/>
      <c r="IS4" s="445"/>
      <c r="IT4" s="445" t="s">
        <v>875</v>
      </c>
      <c r="IU4" s="445"/>
      <c r="IV4" s="445"/>
      <c r="IW4" s="445"/>
      <c r="IX4" s="445"/>
      <c r="IY4" s="445" t="s">
        <v>879</v>
      </c>
      <c r="IZ4" s="445"/>
      <c r="JA4" s="445"/>
      <c r="JB4" s="445"/>
      <c r="JC4" s="445"/>
      <c r="JD4" s="446" t="s">
        <v>760</v>
      </c>
      <c r="JE4" s="446"/>
      <c r="JF4" s="447"/>
      <c r="JG4" s="454" t="s">
        <v>756</v>
      </c>
      <c r="JH4" s="445"/>
      <c r="JI4" s="445"/>
      <c r="JJ4" s="445" t="s">
        <v>757</v>
      </c>
      <c r="JK4" s="445"/>
      <c r="JL4" s="445"/>
      <c r="JM4" s="445" t="s">
        <v>758</v>
      </c>
      <c r="JN4" s="445"/>
      <c r="JO4" s="445"/>
      <c r="JP4" s="445" t="s">
        <v>759</v>
      </c>
      <c r="JQ4" s="445"/>
      <c r="JR4" s="445"/>
      <c r="JS4" s="445" t="s">
        <v>875</v>
      </c>
      <c r="JT4" s="445"/>
      <c r="JU4" s="445"/>
      <c r="JV4" s="445" t="s">
        <v>879</v>
      </c>
      <c r="JW4" s="445"/>
      <c r="JX4" s="445"/>
      <c r="JY4" s="446" t="s">
        <v>760</v>
      </c>
      <c r="JZ4" s="446"/>
      <c r="KA4" s="447"/>
      <c r="KB4" s="486" t="s">
        <v>756</v>
      </c>
      <c r="KC4" s="487"/>
      <c r="KD4" s="487"/>
      <c r="KE4" s="487"/>
      <c r="KF4" s="487"/>
      <c r="KG4" s="487" t="s">
        <v>757</v>
      </c>
      <c r="KH4" s="487"/>
      <c r="KI4" s="487"/>
      <c r="KJ4" s="487"/>
      <c r="KK4" s="487"/>
      <c r="KL4" s="487" t="s">
        <v>758</v>
      </c>
      <c r="KM4" s="487"/>
      <c r="KN4" s="487"/>
      <c r="KO4" s="487"/>
      <c r="KP4" s="487"/>
      <c r="KQ4" s="487" t="s">
        <v>759</v>
      </c>
      <c r="KR4" s="487"/>
      <c r="KS4" s="487"/>
      <c r="KT4" s="487"/>
      <c r="KU4" s="487"/>
      <c r="KV4" s="487" t="s">
        <v>875</v>
      </c>
      <c r="KW4" s="487"/>
      <c r="KX4" s="487"/>
      <c r="KY4" s="487"/>
      <c r="KZ4" s="487"/>
      <c r="LA4" s="487" t="s">
        <v>879</v>
      </c>
      <c r="LB4" s="487"/>
      <c r="LC4" s="487"/>
      <c r="LD4" s="487"/>
      <c r="LE4" s="487"/>
      <c r="LF4" s="446" t="s">
        <v>760</v>
      </c>
      <c r="LG4" s="446"/>
      <c r="LH4" s="498"/>
      <c r="LI4" s="508"/>
      <c r="LJ4" s="509"/>
      <c r="LK4" s="510"/>
      <c r="LL4" s="512"/>
      <c r="LM4" s="512"/>
      <c r="LN4" s="500"/>
      <c r="LO4" s="469"/>
      <c r="LP4" s="481"/>
      <c r="LQ4" s="481"/>
      <c r="LR4" s="503"/>
      <c r="LS4" s="481"/>
      <c r="LT4" s="481"/>
      <c r="LU4" s="481"/>
      <c r="LV4" s="481"/>
      <c r="LW4" s="481"/>
      <c r="LX4" s="481"/>
      <c r="LY4" s="465"/>
      <c r="LZ4" s="466"/>
      <c r="MA4" s="466"/>
      <c r="MB4" s="466"/>
      <c r="MC4" s="466"/>
      <c r="MD4" s="466"/>
      <c r="ME4" s="467"/>
      <c r="MF4" s="465"/>
      <c r="MG4" s="466"/>
      <c r="MH4" s="466"/>
      <c r="MI4" s="466"/>
      <c r="MJ4" s="466"/>
      <c r="MK4" s="466"/>
      <c r="ML4" s="467"/>
      <c r="MM4" s="465"/>
      <c r="MN4" s="466"/>
      <c r="MO4" s="466"/>
      <c r="MP4" s="466"/>
      <c r="MQ4" s="466"/>
      <c r="MR4" s="466"/>
      <c r="MS4" s="467"/>
      <c r="MT4" s="465"/>
      <c r="MU4" s="466"/>
      <c r="MV4" s="466"/>
      <c r="MW4" s="466"/>
      <c r="MX4" s="466"/>
      <c r="MY4" s="466"/>
      <c r="MZ4" s="467"/>
      <c r="NA4" s="465"/>
      <c r="NB4" s="466"/>
      <c r="NC4" s="466"/>
      <c r="ND4" s="466"/>
      <c r="NE4" s="466"/>
      <c r="NF4" s="466"/>
      <c r="NG4" s="467"/>
      <c r="NH4" s="488" t="s">
        <v>761</v>
      </c>
      <c r="NI4" s="489"/>
      <c r="NJ4" s="490"/>
      <c r="NK4" s="490"/>
      <c r="NL4" s="490"/>
      <c r="NM4" s="490"/>
      <c r="NN4" s="490"/>
      <c r="NO4" s="491"/>
      <c r="NP4" s="491"/>
      <c r="NQ4" s="491"/>
      <c r="NR4" s="491"/>
      <c r="NS4" s="491"/>
      <c r="NT4" s="492"/>
      <c r="NU4" s="484"/>
      <c r="NV4" s="457">
        <v>44104</v>
      </c>
      <c r="NW4" s="458"/>
      <c r="NX4" s="458"/>
      <c r="NY4" s="458"/>
      <c r="NZ4" s="458"/>
      <c r="OA4" s="458">
        <v>44562</v>
      </c>
      <c r="OB4" s="458"/>
      <c r="OC4" s="458"/>
      <c r="OD4" s="458"/>
      <c r="OE4" s="54"/>
      <c r="OF4" s="459" t="s">
        <v>771</v>
      </c>
      <c r="OG4" s="460"/>
      <c r="OH4" s="460"/>
      <c r="OI4" s="460"/>
      <c r="OJ4" s="461"/>
    </row>
    <row r="5" spans="1:400" s="52" customFormat="1" ht="26.5" thickBot="1" x14ac:dyDescent="0.4">
      <c r="A5" s="456"/>
      <c r="B5" s="470"/>
      <c r="C5" s="55" t="s">
        <v>762</v>
      </c>
      <c r="D5" s="444" t="s">
        <v>763</v>
      </c>
      <c r="E5" s="444"/>
      <c r="F5" s="444" t="s">
        <v>764</v>
      </c>
      <c r="G5" s="444"/>
      <c r="H5" s="56" t="s">
        <v>762</v>
      </c>
      <c r="I5" s="444" t="s">
        <v>763</v>
      </c>
      <c r="J5" s="444"/>
      <c r="K5" s="444" t="s">
        <v>764</v>
      </c>
      <c r="L5" s="444"/>
      <c r="M5" s="56" t="s">
        <v>762</v>
      </c>
      <c r="N5" s="444" t="s">
        <v>763</v>
      </c>
      <c r="O5" s="444"/>
      <c r="P5" s="444" t="s">
        <v>764</v>
      </c>
      <c r="Q5" s="444"/>
      <c r="R5" s="56" t="s">
        <v>762</v>
      </c>
      <c r="S5" s="442" t="s">
        <v>765</v>
      </c>
      <c r="T5" s="443"/>
      <c r="U5" s="442" t="s">
        <v>764</v>
      </c>
      <c r="V5" s="443"/>
      <c r="W5" s="56" t="s">
        <v>762</v>
      </c>
      <c r="X5" s="442" t="s">
        <v>765</v>
      </c>
      <c r="Y5" s="443"/>
      <c r="Z5" s="442" t="s">
        <v>764</v>
      </c>
      <c r="AA5" s="443"/>
      <c r="AB5" s="56" t="s">
        <v>762</v>
      </c>
      <c r="AC5" s="442" t="s">
        <v>765</v>
      </c>
      <c r="AD5" s="443"/>
      <c r="AE5" s="442" t="s">
        <v>764</v>
      </c>
      <c r="AF5" s="443"/>
      <c r="AG5" s="56" t="s">
        <v>762</v>
      </c>
      <c r="AH5" s="56" t="s">
        <v>763</v>
      </c>
      <c r="AI5" s="57" t="s">
        <v>764</v>
      </c>
      <c r="AJ5" s="55" t="s">
        <v>762</v>
      </c>
      <c r="AK5" s="444" t="s">
        <v>763</v>
      </c>
      <c r="AL5" s="444"/>
      <c r="AM5" s="444" t="s">
        <v>764</v>
      </c>
      <c r="AN5" s="444"/>
      <c r="AO5" s="56" t="s">
        <v>762</v>
      </c>
      <c r="AP5" s="444" t="s">
        <v>763</v>
      </c>
      <c r="AQ5" s="444"/>
      <c r="AR5" s="444" t="s">
        <v>764</v>
      </c>
      <c r="AS5" s="444"/>
      <c r="AT5" s="56" t="s">
        <v>762</v>
      </c>
      <c r="AU5" s="444" t="s">
        <v>763</v>
      </c>
      <c r="AV5" s="444"/>
      <c r="AW5" s="444" t="s">
        <v>764</v>
      </c>
      <c r="AX5" s="444"/>
      <c r="AY5" s="56" t="s">
        <v>762</v>
      </c>
      <c r="AZ5" s="442" t="s">
        <v>765</v>
      </c>
      <c r="BA5" s="443"/>
      <c r="BB5" s="442" t="s">
        <v>764</v>
      </c>
      <c r="BC5" s="443"/>
      <c r="BD5" s="56" t="s">
        <v>762</v>
      </c>
      <c r="BE5" s="442" t="s">
        <v>763</v>
      </c>
      <c r="BF5" s="443"/>
      <c r="BG5" s="442" t="s">
        <v>764</v>
      </c>
      <c r="BH5" s="443"/>
      <c r="BI5" s="56" t="s">
        <v>762</v>
      </c>
      <c r="BJ5" s="442" t="s">
        <v>763</v>
      </c>
      <c r="BK5" s="443"/>
      <c r="BL5" s="442" t="s">
        <v>764</v>
      </c>
      <c r="BM5" s="443"/>
      <c r="BN5" s="56" t="s">
        <v>762</v>
      </c>
      <c r="BO5" s="56" t="s">
        <v>763</v>
      </c>
      <c r="BP5" s="57" t="s">
        <v>764</v>
      </c>
      <c r="BQ5" s="58" t="s">
        <v>762</v>
      </c>
      <c r="BR5" s="444" t="s">
        <v>763</v>
      </c>
      <c r="BS5" s="444"/>
      <c r="BT5" s="444" t="s">
        <v>764</v>
      </c>
      <c r="BU5" s="444"/>
      <c r="BV5" s="56" t="s">
        <v>762</v>
      </c>
      <c r="BW5" s="444" t="s">
        <v>763</v>
      </c>
      <c r="BX5" s="444"/>
      <c r="BY5" s="444" t="s">
        <v>764</v>
      </c>
      <c r="BZ5" s="444"/>
      <c r="CA5" s="56" t="s">
        <v>762</v>
      </c>
      <c r="CB5" s="444" t="s">
        <v>763</v>
      </c>
      <c r="CC5" s="444"/>
      <c r="CD5" s="444" t="s">
        <v>764</v>
      </c>
      <c r="CE5" s="444"/>
      <c r="CF5" s="56" t="s">
        <v>762</v>
      </c>
      <c r="CG5" s="442" t="s">
        <v>765</v>
      </c>
      <c r="CH5" s="443"/>
      <c r="CI5" s="442" t="s">
        <v>764</v>
      </c>
      <c r="CJ5" s="443"/>
      <c r="CK5" s="56" t="s">
        <v>762</v>
      </c>
      <c r="CL5" s="442" t="s">
        <v>765</v>
      </c>
      <c r="CM5" s="443"/>
      <c r="CN5" s="442" t="s">
        <v>764</v>
      </c>
      <c r="CO5" s="443"/>
      <c r="CP5" s="56" t="s">
        <v>762</v>
      </c>
      <c r="CQ5" s="442" t="s">
        <v>765</v>
      </c>
      <c r="CR5" s="443"/>
      <c r="CS5" s="442" t="s">
        <v>764</v>
      </c>
      <c r="CT5" s="443"/>
      <c r="CU5" s="56" t="s">
        <v>762</v>
      </c>
      <c r="CV5" s="56" t="s">
        <v>763</v>
      </c>
      <c r="CW5" s="57" t="s">
        <v>764</v>
      </c>
      <c r="CX5" s="55" t="s">
        <v>762</v>
      </c>
      <c r="CY5" s="444" t="s">
        <v>763</v>
      </c>
      <c r="CZ5" s="444"/>
      <c r="DA5" s="444" t="s">
        <v>764</v>
      </c>
      <c r="DB5" s="444"/>
      <c r="DC5" s="56" t="s">
        <v>762</v>
      </c>
      <c r="DD5" s="444" t="s">
        <v>763</v>
      </c>
      <c r="DE5" s="444"/>
      <c r="DF5" s="444" t="s">
        <v>764</v>
      </c>
      <c r="DG5" s="444"/>
      <c r="DH5" s="56" t="s">
        <v>762</v>
      </c>
      <c r="DI5" s="444" t="s">
        <v>763</v>
      </c>
      <c r="DJ5" s="444"/>
      <c r="DK5" s="444" t="s">
        <v>764</v>
      </c>
      <c r="DL5" s="444"/>
      <c r="DM5" s="56" t="s">
        <v>762</v>
      </c>
      <c r="DN5" s="442" t="s">
        <v>765</v>
      </c>
      <c r="DO5" s="443"/>
      <c r="DP5" s="442" t="s">
        <v>764</v>
      </c>
      <c r="DQ5" s="443"/>
      <c r="DR5" s="56" t="s">
        <v>762</v>
      </c>
      <c r="DS5" s="442" t="s">
        <v>765</v>
      </c>
      <c r="DT5" s="443"/>
      <c r="DU5" s="442" t="s">
        <v>764</v>
      </c>
      <c r="DV5" s="443"/>
      <c r="DW5" s="56" t="s">
        <v>762</v>
      </c>
      <c r="DX5" s="442" t="s">
        <v>765</v>
      </c>
      <c r="DY5" s="443"/>
      <c r="DZ5" s="442" t="s">
        <v>764</v>
      </c>
      <c r="EA5" s="443"/>
      <c r="EB5" s="56" t="s">
        <v>762</v>
      </c>
      <c r="EC5" s="56" t="s">
        <v>763</v>
      </c>
      <c r="ED5" s="57" t="s">
        <v>764</v>
      </c>
      <c r="EE5" s="55" t="s">
        <v>762</v>
      </c>
      <c r="EF5" s="444" t="s">
        <v>763</v>
      </c>
      <c r="EG5" s="444"/>
      <c r="EH5" s="444" t="s">
        <v>764</v>
      </c>
      <c r="EI5" s="444"/>
      <c r="EJ5" s="56" t="s">
        <v>762</v>
      </c>
      <c r="EK5" s="444" t="s">
        <v>763</v>
      </c>
      <c r="EL5" s="444"/>
      <c r="EM5" s="444" t="s">
        <v>764</v>
      </c>
      <c r="EN5" s="444"/>
      <c r="EO5" s="56" t="s">
        <v>762</v>
      </c>
      <c r="EP5" s="444" t="s">
        <v>763</v>
      </c>
      <c r="EQ5" s="444"/>
      <c r="ER5" s="444" t="s">
        <v>764</v>
      </c>
      <c r="ES5" s="444"/>
      <c r="ET5" s="56" t="s">
        <v>762</v>
      </c>
      <c r="EU5" s="442" t="s">
        <v>765</v>
      </c>
      <c r="EV5" s="443"/>
      <c r="EW5" s="442" t="s">
        <v>764</v>
      </c>
      <c r="EX5" s="443"/>
      <c r="EY5" s="56" t="s">
        <v>762</v>
      </c>
      <c r="EZ5" s="442" t="s">
        <v>765</v>
      </c>
      <c r="FA5" s="443"/>
      <c r="FB5" s="442" t="s">
        <v>764</v>
      </c>
      <c r="FC5" s="443"/>
      <c r="FD5" s="56" t="s">
        <v>762</v>
      </c>
      <c r="FE5" s="442" t="s">
        <v>765</v>
      </c>
      <c r="FF5" s="443"/>
      <c r="FG5" s="442" t="s">
        <v>764</v>
      </c>
      <c r="FH5" s="443"/>
      <c r="FI5" s="56" t="s">
        <v>762</v>
      </c>
      <c r="FJ5" s="56" t="s">
        <v>763</v>
      </c>
      <c r="FK5" s="57" t="s">
        <v>764</v>
      </c>
      <c r="FL5" s="55" t="s">
        <v>762</v>
      </c>
      <c r="FM5" s="444" t="s">
        <v>763</v>
      </c>
      <c r="FN5" s="444"/>
      <c r="FO5" s="444" t="s">
        <v>764</v>
      </c>
      <c r="FP5" s="444"/>
      <c r="FQ5" s="56" t="s">
        <v>762</v>
      </c>
      <c r="FR5" s="444" t="s">
        <v>763</v>
      </c>
      <c r="FS5" s="444"/>
      <c r="FT5" s="444" t="s">
        <v>764</v>
      </c>
      <c r="FU5" s="444"/>
      <c r="FV5" s="56" t="s">
        <v>762</v>
      </c>
      <c r="FW5" s="444" t="s">
        <v>763</v>
      </c>
      <c r="FX5" s="444"/>
      <c r="FY5" s="444" t="s">
        <v>764</v>
      </c>
      <c r="FZ5" s="444"/>
      <c r="GA5" s="56" t="s">
        <v>762</v>
      </c>
      <c r="GB5" s="442" t="s">
        <v>765</v>
      </c>
      <c r="GC5" s="443"/>
      <c r="GD5" s="442" t="s">
        <v>764</v>
      </c>
      <c r="GE5" s="443"/>
      <c r="GF5" s="56" t="s">
        <v>762</v>
      </c>
      <c r="GG5" s="442" t="s">
        <v>765</v>
      </c>
      <c r="GH5" s="443"/>
      <c r="GI5" s="442" t="s">
        <v>764</v>
      </c>
      <c r="GJ5" s="443"/>
      <c r="GK5" s="56" t="s">
        <v>762</v>
      </c>
      <c r="GL5" s="442" t="s">
        <v>765</v>
      </c>
      <c r="GM5" s="443"/>
      <c r="GN5" s="442" t="s">
        <v>764</v>
      </c>
      <c r="GO5" s="443"/>
      <c r="GP5" s="56" t="s">
        <v>762</v>
      </c>
      <c r="GQ5" s="56" t="s">
        <v>763</v>
      </c>
      <c r="GR5" s="57" t="s">
        <v>764</v>
      </c>
      <c r="GS5" s="55" t="s">
        <v>762</v>
      </c>
      <c r="GT5" s="444" t="s">
        <v>763</v>
      </c>
      <c r="GU5" s="444"/>
      <c r="GV5" s="444" t="s">
        <v>764</v>
      </c>
      <c r="GW5" s="444"/>
      <c r="GX5" s="56" t="s">
        <v>762</v>
      </c>
      <c r="GY5" s="444" t="s">
        <v>763</v>
      </c>
      <c r="GZ5" s="444"/>
      <c r="HA5" s="444" t="s">
        <v>764</v>
      </c>
      <c r="HB5" s="444"/>
      <c r="HC5" s="56" t="s">
        <v>762</v>
      </c>
      <c r="HD5" s="444" t="s">
        <v>763</v>
      </c>
      <c r="HE5" s="444"/>
      <c r="HF5" s="444" t="s">
        <v>764</v>
      </c>
      <c r="HG5" s="444"/>
      <c r="HH5" s="56" t="s">
        <v>762</v>
      </c>
      <c r="HI5" s="442" t="s">
        <v>765</v>
      </c>
      <c r="HJ5" s="443"/>
      <c r="HK5" s="442" t="s">
        <v>764</v>
      </c>
      <c r="HL5" s="443"/>
      <c r="HM5" s="56" t="s">
        <v>762</v>
      </c>
      <c r="HN5" s="442" t="s">
        <v>765</v>
      </c>
      <c r="HO5" s="443"/>
      <c r="HP5" s="442" t="s">
        <v>764</v>
      </c>
      <c r="HQ5" s="443"/>
      <c r="HR5" s="56" t="s">
        <v>762</v>
      </c>
      <c r="HS5" s="442" t="s">
        <v>765</v>
      </c>
      <c r="HT5" s="443"/>
      <c r="HU5" s="442" t="s">
        <v>764</v>
      </c>
      <c r="HV5" s="443"/>
      <c r="HW5" s="56" t="s">
        <v>762</v>
      </c>
      <c r="HX5" s="56" t="s">
        <v>763</v>
      </c>
      <c r="HY5" s="57" t="s">
        <v>764</v>
      </c>
      <c r="HZ5" s="55" t="s">
        <v>762</v>
      </c>
      <c r="IA5" s="444" t="s">
        <v>763</v>
      </c>
      <c r="IB5" s="444"/>
      <c r="IC5" s="444" t="s">
        <v>764</v>
      </c>
      <c r="ID5" s="444"/>
      <c r="IE5" s="56" t="s">
        <v>762</v>
      </c>
      <c r="IF5" s="444" t="s">
        <v>763</v>
      </c>
      <c r="IG5" s="444"/>
      <c r="IH5" s="444" t="s">
        <v>764</v>
      </c>
      <c r="II5" s="444"/>
      <c r="IJ5" s="56" t="s">
        <v>762</v>
      </c>
      <c r="IK5" s="444" t="s">
        <v>763</v>
      </c>
      <c r="IL5" s="444"/>
      <c r="IM5" s="444" t="s">
        <v>764</v>
      </c>
      <c r="IN5" s="444"/>
      <c r="IO5" s="56" t="s">
        <v>762</v>
      </c>
      <c r="IP5" s="442" t="s">
        <v>765</v>
      </c>
      <c r="IQ5" s="443"/>
      <c r="IR5" s="442" t="s">
        <v>764</v>
      </c>
      <c r="IS5" s="443"/>
      <c r="IT5" s="56" t="s">
        <v>762</v>
      </c>
      <c r="IU5" s="442" t="s">
        <v>765</v>
      </c>
      <c r="IV5" s="443"/>
      <c r="IW5" s="442" t="s">
        <v>764</v>
      </c>
      <c r="IX5" s="443"/>
      <c r="IY5" s="56" t="s">
        <v>762</v>
      </c>
      <c r="IZ5" s="442" t="s">
        <v>765</v>
      </c>
      <c r="JA5" s="443"/>
      <c r="JB5" s="442" t="s">
        <v>764</v>
      </c>
      <c r="JC5" s="443"/>
      <c r="JD5" s="56" t="s">
        <v>762</v>
      </c>
      <c r="JE5" s="56" t="s">
        <v>763</v>
      </c>
      <c r="JF5" s="57" t="s">
        <v>764</v>
      </c>
      <c r="JG5" s="55" t="s">
        <v>762</v>
      </c>
      <c r="JH5" s="111" t="s">
        <v>763</v>
      </c>
      <c r="JI5" s="111" t="s">
        <v>764</v>
      </c>
      <c r="JJ5" s="56" t="s">
        <v>762</v>
      </c>
      <c r="JK5" s="111" t="s">
        <v>763</v>
      </c>
      <c r="JL5" s="111" t="s">
        <v>764</v>
      </c>
      <c r="JM5" s="56" t="s">
        <v>762</v>
      </c>
      <c r="JN5" s="111" t="s">
        <v>763</v>
      </c>
      <c r="JO5" s="111" t="s">
        <v>764</v>
      </c>
      <c r="JP5" s="56" t="s">
        <v>762</v>
      </c>
      <c r="JQ5" s="112" t="s">
        <v>765</v>
      </c>
      <c r="JR5" s="112" t="s">
        <v>764</v>
      </c>
      <c r="JS5" s="56" t="s">
        <v>762</v>
      </c>
      <c r="JT5" s="112" t="s">
        <v>765</v>
      </c>
      <c r="JU5" s="112" t="s">
        <v>764</v>
      </c>
      <c r="JV5" s="56" t="s">
        <v>762</v>
      </c>
      <c r="JW5" s="112" t="s">
        <v>765</v>
      </c>
      <c r="JX5" s="112" t="s">
        <v>764</v>
      </c>
      <c r="JY5" s="56" t="s">
        <v>762</v>
      </c>
      <c r="JZ5" s="56" t="s">
        <v>763</v>
      </c>
      <c r="KA5" s="57" t="s">
        <v>764</v>
      </c>
      <c r="KB5" s="59" t="s">
        <v>762</v>
      </c>
      <c r="KC5" s="444" t="s">
        <v>763</v>
      </c>
      <c r="KD5" s="444"/>
      <c r="KE5" s="444" t="s">
        <v>764</v>
      </c>
      <c r="KF5" s="444"/>
      <c r="KG5" s="60" t="s">
        <v>762</v>
      </c>
      <c r="KH5" s="444" t="s">
        <v>763</v>
      </c>
      <c r="KI5" s="444"/>
      <c r="KJ5" s="444" t="s">
        <v>764</v>
      </c>
      <c r="KK5" s="444"/>
      <c r="KL5" s="60" t="s">
        <v>762</v>
      </c>
      <c r="KM5" s="444" t="s">
        <v>763</v>
      </c>
      <c r="KN5" s="444"/>
      <c r="KO5" s="444" t="s">
        <v>764</v>
      </c>
      <c r="KP5" s="444"/>
      <c r="KQ5" s="60" t="s">
        <v>762</v>
      </c>
      <c r="KR5" s="442" t="s">
        <v>765</v>
      </c>
      <c r="KS5" s="443"/>
      <c r="KT5" s="442" t="s">
        <v>764</v>
      </c>
      <c r="KU5" s="443"/>
      <c r="KV5" s="60" t="s">
        <v>762</v>
      </c>
      <c r="KW5" s="442" t="s">
        <v>765</v>
      </c>
      <c r="KX5" s="443"/>
      <c r="KY5" s="442" t="s">
        <v>764</v>
      </c>
      <c r="KZ5" s="443"/>
      <c r="LA5" s="60" t="s">
        <v>762</v>
      </c>
      <c r="LB5" s="442" t="s">
        <v>765</v>
      </c>
      <c r="LC5" s="443"/>
      <c r="LD5" s="442" t="s">
        <v>764</v>
      </c>
      <c r="LE5" s="443"/>
      <c r="LF5" s="56" t="s">
        <v>762</v>
      </c>
      <c r="LG5" s="56" t="s">
        <v>763</v>
      </c>
      <c r="LH5" s="61" t="s">
        <v>764</v>
      </c>
      <c r="LI5" s="59" t="s">
        <v>762</v>
      </c>
      <c r="LJ5" s="60" t="s">
        <v>763</v>
      </c>
      <c r="LK5" s="62" t="s">
        <v>764</v>
      </c>
      <c r="LL5" s="513"/>
      <c r="LM5" s="513"/>
      <c r="LN5" s="501"/>
      <c r="LO5" s="470"/>
      <c r="LP5" s="482"/>
      <c r="LQ5" s="482"/>
      <c r="LR5" s="504"/>
      <c r="LS5" s="482"/>
      <c r="LT5" s="482"/>
      <c r="LU5" s="482"/>
      <c r="LV5" s="482"/>
      <c r="LW5" s="482"/>
      <c r="LX5" s="482"/>
      <c r="LY5" s="63" t="s">
        <v>766</v>
      </c>
      <c r="LZ5" s="64" t="s">
        <v>767</v>
      </c>
      <c r="MA5" s="64" t="s">
        <v>768</v>
      </c>
      <c r="MB5" s="64" t="s">
        <v>769</v>
      </c>
      <c r="MC5" s="113" t="s">
        <v>877</v>
      </c>
      <c r="MD5" s="113" t="s">
        <v>881</v>
      </c>
      <c r="ME5" s="113" t="s">
        <v>760</v>
      </c>
      <c r="MF5" s="63" t="s">
        <v>766</v>
      </c>
      <c r="MG5" s="64" t="s">
        <v>767</v>
      </c>
      <c r="MH5" s="64" t="s">
        <v>768</v>
      </c>
      <c r="MI5" s="64" t="s">
        <v>769</v>
      </c>
      <c r="MJ5" s="113" t="s">
        <v>877</v>
      </c>
      <c r="MK5" s="113" t="s">
        <v>881</v>
      </c>
      <c r="ML5" s="113" t="s">
        <v>760</v>
      </c>
      <c r="MM5" s="63" t="s">
        <v>766</v>
      </c>
      <c r="MN5" s="64" t="s">
        <v>767</v>
      </c>
      <c r="MO5" s="64" t="s">
        <v>768</v>
      </c>
      <c r="MP5" s="64" t="s">
        <v>769</v>
      </c>
      <c r="MQ5" s="113" t="s">
        <v>877</v>
      </c>
      <c r="MR5" s="113" t="s">
        <v>881</v>
      </c>
      <c r="MS5" s="113" t="s">
        <v>760</v>
      </c>
      <c r="MT5" s="63" t="s">
        <v>766</v>
      </c>
      <c r="MU5" s="64" t="s">
        <v>767</v>
      </c>
      <c r="MV5" s="64" t="s">
        <v>768</v>
      </c>
      <c r="MW5" s="64" t="s">
        <v>769</v>
      </c>
      <c r="MX5" s="113" t="s">
        <v>877</v>
      </c>
      <c r="MY5" s="113" t="s">
        <v>881</v>
      </c>
      <c r="MZ5" s="113" t="s">
        <v>760</v>
      </c>
      <c r="NA5" s="63" t="s">
        <v>766</v>
      </c>
      <c r="NB5" s="64" t="s">
        <v>767</v>
      </c>
      <c r="NC5" s="64" t="s">
        <v>768</v>
      </c>
      <c r="ND5" s="64" t="s">
        <v>769</v>
      </c>
      <c r="NE5" s="113" t="s">
        <v>877</v>
      </c>
      <c r="NF5" s="113" t="s">
        <v>881</v>
      </c>
      <c r="NG5" s="113" t="s">
        <v>760</v>
      </c>
      <c r="NH5" s="497" t="s">
        <v>766</v>
      </c>
      <c r="NI5" s="494"/>
      <c r="NJ5" s="493" t="s">
        <v>767</v>
      </c>
      <c r="NK5" s="494"/>
      <c r="NL5" s="493" t="s">
        <v>768</v>
      </c>
      <c r="NM5" s="494"/>
      <c r="NN5" s="493" t="s">
        <v>769</v>
      </c>
      <c r="NO5" s="494"/>
      <c r="NP5" s="493" t="s">
        <v>877</v>
      </c>
      <c r="NQ5" s="494"/>
      <c r="NR5" s="493" t="s">
        <v>881</v>
      </c>
      <c r="NS5" s="494"/>
      <c r="NT5" s="65" t="s">
        <v>760</v>
      </c>
      <c r="NU5" s="485"/>
      <c r="NV5" s="63" t="s">
        <v>766</v>
      </c>
      <c r="NW5" s="64" t="s">
        <v>767</v>
      </c>
      <c r="NX5" s="64" t="s">
        <v>768</v>
      </c>
      <c r="NY5" s="64" t="s">
        <v>769</v>
      </c>
      <c r="NZ5" s="64" t="s">
        <v>760</v>
      </c>
      <c r="OA5" s="64" t="s">
        <v>766</v>
      </c>
      <c r="OB5" s="64" t="s">
        <v>767</v>
      </c>
      <c r="OC5" s="64" t="s">
        <v>768</v>
      </c>
      <c r="OD5" s="64" t="s">
        <v>769</v>
      </c>
      <c r="OE5" s="65" t="s">
        <v>760</v>
      </c>
      <c r="OF5" s="63" t="s">
        <v>766</v>
      </c>
      <c r="OG5" s="64" t="s">
        <v>767</v>
      </c>
      <c r="OH5" s="64" t="s">
        <v>768</v>
      </c>
      <c r="OI5" s="64" t="s">
        <v>769</v>
      </c>
      <c r="OJ5" s="65" t="s">
        <v>760</v>
      </c>
    </row>
    <row r="6" spans="1:400" x14ac:dyDescent="0.35">
      <c r="A6" s="66">
        <f>Sprawozdanie!G6</f>
        <v>0</v>
      </c>
      <c r="B6" s="66">
        <f>Sprawozdanie!G11</f>
        <v>0</v>
      </c>
      <c r="C6" s="67">
        <f>IF(E6=0,0,1)</f>
        <v>0</v>
      </c>
      <c r="D6" s="68">
        <f>Sprawozdanie!F172</f>
        <v>0</v>
      </c>
      <c r="E6" s="69">
        <f>IFERROR(D6*1,0)</f>
        <v>0</v>
      </c>
      <c r="F6" s="52">
        <f>Sprawozdanie!J172</f>
        <v>0</v>
      </c>
      <c r="G6" s="70">
        <f>IFERROR(F6*1,0)</f>
        <v>0</v>
      </c>
      <c r="H6" s="67">
        <f>IF(J6=0,0,1)</f>
        <v>0</v>
      </c>
      <c r="I6" s="68">
        <f>Sprawozdanie!F354</f>
        <v>0</v>
      </c>
      <c r="J6" s="68">
        <f>IFERROR(I6*1,0)</f>
        <v>0</v>
      </c>
      <c r="K6" s="52">
        <f>Sprawozdanie!J354</f>
        <v>0</v>
      </c>
      <c r="L6" s="70">
        <f>IFERROR(K6*1,0)</f>
        <v>0</v>
      </c>
      <c r="M6" s="67">
        <f>IF(O6=0,0,1)</f>
        <v>0</v>
      </c>
      <c r="N6" s="68">
        <f>Sprawozdanie!F537</f>
        <v>0</v>
      </c>
      <c r="O6" s="68">
        <f>IFERROR(N6*1,0)</f>
        <v>0</v>
      </c>
      <c r="P6" s="52">
        <f>Sprawozdanie!J537</f>
        <v>0</v>
      </c>
      <c r="Q6" s="70">
        <f>IFERROR(P6*1,0)</f>
        <v>0</v>
      </c>
      <c r="R6" s="67">
        <f>IF(T6=0,0,1)</f>
        <v>0</v>
      </c>
      <c r="S6" s="68">
        <f>Sprawozdanie!F720</f>
        <v>0</v>
      </c>
      <c r="T6" s="68">
        <f>IFERROR(S6*1,0)</f>
        <v>0</v>
      </c>
      <c r="U6" s="52">
        <f>Sprawozdanie!J720</f>
        <v>0</v>
      </c>
      <c r="V6" s="70">
        <f>IFERROR(U6*1,0)</f>
        <v>0</v>
      </c>
      <c r="W6" s="52">
        <f>IF(Y6=0,0,1)</f>
        <v>0</v>
      </c>
      <c r="X6" s="52">
        <f>Sprawozdanie!F902</f>
        <v>0</v>
      </c>
      <c r="Y6" s="52">
        <f>IFERROR(X6*1,0)</f>
        <v>0</v>
      </c>
      <c r="Z6" s="52">
        <f>Sprawozdanie!J902</f>
        <v>0</v>
      </c>
      <c r="AA6" s="52">
        <f>IFERROR(Z6*1,0)</f>
        <v>0</v>
      </c>
      <c r="AB6" s="52">
        <f>IF(AD6=0,0,1)</f>
        <v>0</v>
      </c>
      <c r="AC6" s="52">
        <f>Sprawozdanie!F1084</f>
        <v>0</v>
      </c>
      <c r="AD6" s="52">
        <f>IFERROR(AC6*1,0)</f>
        <v>0</v>
      </c>
      <c r="AE6" s="52">
        <f>Sprawozdanie!J1084</f>
        <v>0</v>
      </c>
      <c r="AF6" s="52">
        <f>IFERROR(AE6*1,0)</f>
        <v>0</v>
      </c>
      <c r="AG6" s="67">
        <f>C6+H6+M6+R6+W6+AB6</f>
        <v>0</v>
      </c>
      <c r="AH6" s="71">
        <f>E6+J6+O6+T6+Y6+AD6</f>
        <v>0</v>
      </c>
      <c r="AI6" s="72">
        <f>G6+L6+Q6+V6+AA6+AF6</f>
        <v>0</v>
      </c>
      <c r="AJ6" s="67">
        <f>IF(AL6=0,0,1)</f>
        <v>0</v>
      </c>
      <c r="AK6" s="68">
        <f>Sprawozdanie!F165</f>
        <v>0</v>
      </c>
      <c r="AL6" s="69">
        <f>IFERROR(AK6*1,0)</f>
        <v>0</v>
      </c>
      <c r="AM6" s="52">
        <f>Sprawozdanie!J165</f>
        <v>0</v>
      </c>
      <c r="AN6" s="70">
        <f>IFERROR(AM6*1,0)</f>
        <v>0</v>
      </c>
      <c r="AO6" s="67">
        <f>IF(AQ6=0,0,1)</f>
        <v>0</v>
      </c>
      <c r="AP6" s="68">
        <f>Sprawozdanie!F347</f>
        <v>0</v>
      </c>
      <c r="AQ6" s="68">
        <f>IFERROR(AP6*1,0)</f>
        <v>0</v>
      </c>
      <c r="AR6" s="52">
        <f>Sprawozdanie!J347</f>
        <v>0</v>
      </c>
      <c r="AS6" s="70">
        <f>IFERROR(AR6*1,0)</f>
        <v>0</v>
      </c>
      <c r="AT6" s="67">
        <f>IF(AV6=0,0,1)</f>
        <v>0</v>
      </c>
      <c r="AU6" s="68">
        <f>Sprawozdanie!F530</f>
        <v>0</v>
      </c>
      <c r="AV6" s="68">
        <f>IFERROR(AU6*1,0)</f>
        <v>0</v>
      </c>
      <c r="AW6" s="52">
        <f>Sprawozdanie!J530</f>
        <v>0</v>
      </c>
      <c r="AX6" s="70">
        <f>IFERROR(AW6*1,0)</f>
        <v>0</v>
      </c>
      <c r="AY6" s="67">
        <f>IF(BA6=0,0,1)</f>
        <v>0</v>
      </c>
      <c r="AZ6" s="68">
        <f>Sprawozdanie!F713</f>
        <v>0</v>
      </c>
      <c r="BA6" s="68">
        <f>IFERROR(AZ6*1,0)</f>
        <v>0</v>
      </c>
      <c r="BB6" s="52">
        <f>Sprawozdanie!J713</f>
        <v>0</v>
      </c>
      <c r="BC6" s="70">
        <f>IFERROR(BB6*1,0)</f>
        <v>0</v>
      </c>
      <c r="BD6" s="52">
        <f>IF(BF6=0,0,1)</f>
        <v>0</v>
      </c>
      <c r="BE6" s="52">
        <f>Sprawozdanie!F895</f>
        <v>0</v>
      </c>
      <c r="BF6" s="71">
        <f>IFERROR(BE6*1,0)</f>
        <v>0</v>
      </c>
      <c r="BG6" s="52">
        <f>Sprawozdanie!J895</f>
        <v>0</v>
      </c>
      <c r="BH6" s="52">
        <f>IFERROR(BG6*1,0)</f>
        <v>0</v>
      </c>
      <c r="BI6" s="52">
        <f>IF(BK6=0,0,1)</f>
        <v>0</v>
      </c>
      <c r="BJ6" s="52">
        <f>Sprawozdanie!F1077</f>
        <v>0</v>
      </c>
      <c r="BK6" s="71">
        <f>IFERROR(BJ6*1,0)</f>
        <v>0</v>
      </c>
      <c r="BL6" s="52">
        <f>Sprawozdanie!J1077</f>
        <v>0</v>
      </c>
      <c r="BM6" s="52">
        <f>IFERROR(BL6*1,0)</f>
        <v>0</v>
      </c>
      <c r="BN6" s="67">
        <f>AJ6+AO6+AT6+AY6+BD6+BI6</f>
        <v>0</v>
      </c>
      <c r="BO6" s="71">
        <f>AL6+AQ6+AV6+BA6+BF6+BK6</f>
        <v>0</v>
      </c>
      <c r="BP6" s="72">
        <f>AN6+AS6+AX6+BC6+BH6+BM6</f>
        <v>0</v>
      </c>
      <c r="BQ6" s="67">
        <f>IF(BS6=0,0,1)</f>
        <v>0</v>
      </c>
      <c r="BR6" s="68">
        <f>Sprawozdanie!F166</f>
        <v>0</v>
      </c>
      <c r="BS6" s="69">
        <f>IFERROR(BR6*1,0)</f>
        <v>0</v>
      </c>
      <c r="BT6" s="52">
        <f>Sprawozdanie!J166</f>
        <v>0</v>
      </c>
      <c r="BU6" s="70">
        <f>IFERROR(BT6*1,0)</f>
        <v>0</v>
      </c>
      <c r="BV6" s="67">
        <f>IF(BX6=0,0,1)</f>
        <v>0</v>
      </c>
      <c r="BW6" s="68">
        <f>Sprawozdanie!F348</f>
        <v>0</v>
      </c>
      <c r="BX6" s="68">
        <f>IFERROR(BW6*1,0)</f>
        <v>0</v>
      </c>
      <c r="BY6" s="52">
        <f>Sprawozdanie!J348</f>
        <v>0</v>
      </c>
      <c r="BZ6" s="70">
        <f>IFERROR(BY6*1,0)</f>
        <v>0</v>
      </c>
      <c r="CA6" s="67">
        <f>IF(CC6=0,0,1)</f>
        <v>0</v>
      </c>
      <c r="CB6" s="68">
        <f>Sprawozdanie!F531</f>
        <v>0</v>
      </c>
      <c r="CC6" s="68">
        <f>IFERROR(CB6*1,0)</f>
        <v>0</v>
      </c>
      <c r="CD6" s="52">
        <f>Sprawozdanie!J531</f>
        <v>0</v>
      </c>
      <c r="CE6" s="70">
        <f>IFERROR(CD6*1,0)</f>
        <v>0</v>
      </c>
      <c r="CF6" s="67">
        <f>IF(CH6=0,0,1)</f>
        <v>0</v>
      </c>
      <c r="CG6" s="68">
        <f>Sprawozdanie!F714</f>
        <v>0</v>
      </c>
      <c r="CH6" s="68">
        <f>IFERROR(CG6*1,0)</f>
        <v>0</v>
      </c>
      <c r="CI6" s="52">
        <f>Sprawozdanie!J714</f>
        <v>0</v>
      </c>
      <c r="CJ6" s="70">
        <f>IFERROR(CI6*1,0)</f>
        <v>0</v>
      </c>
      <c r="CK6" s="52">
        <f>IF(CM6=0,0,1)</f>
        <v>0</v>
      </c>
      <c r="CL6" s="52">
        <f>Sprawozdanie!F896</f>
        <v>0</v>
      </c>
      <c r="CM6" s="52">
        <f>IFERROR(CL6*1,0)</f>
        <v>0</v>
      </c>
      <c r="CN6" s="52">
        <f>Sprawozdanie!J896</f>
        <v>0</v>
      </c>
      <c r="CO6" s="52">
        <f>IFERROR(CN6*1,0)</f>
        <v>0</v>
      </c>
      <c r="CP6" s="52">
        <f>IF(CR6=0,0,1)</f>
        <v>0</v>
      </c>
      <c r="CQ6" s="52">
        <f>Sprawozdanie!F1078</f>
        <v>0</v>
      </c>
      <c r="CR6" s="52">
        <f>IFERROR(CQ6*1,0)</f>
        <v>0</v>
      </c>
      <c r="CS6" s="52">
        <f>Sprawozdanie!J1078</f>
        <v>0</v>
      </c>
      <c r="CT6" s="52">
        <f>IFERROR(CS6*1,0)</f>
        <v>0</v>
      </c>
      <c r="CU6" s="67">
        <f>BQ6+BV6+CA6+CF6+CK6+CP6</f>
        <v>0</v>
      </c>
      <c r="CV6" s="71">
        <f>BS6+BX6+CC6+CH6+CM6+CR6</f>
        <v>0</v>
      </c>
      <c r="CW6" s="72">
        <f>BU6+BZ6+CE6+CJ6+CO6+CT6</f>
        <v>0</v>
      </c>
      <c r="CX6" s="67">
        <f>IF(CZ6=0,0,1)</f>
        <v>0</v>
      </c>
      <c r="CY6" s="68">
        <f>Sprawozdanie!F167</f>
        <v>0</v>
      </c>
      <c r="CZ6" s="69">
        <f>IFERROR(CY6*1,0)</f>
        <v>0</v>
      </c>
      <c r="DA6" s="52">
        <f>Sprawozdanie!J167</f>
        <v>0</v>
      </c>
      <c r="DB6" s="70">
        <f>IFERROR(DA6*1,0)</f>
        <v>0</v>
      </c>
      <c r="DC6" s="67">
        <f>IF(DE6=0,0,1)</f>
        <v>0</v>
      </c>
      <c r="DD6" s="68">
        <f>Sprawozdanie!F349</f>
        <v>0</v>
      </c>
      <c r="DE6" s="68">
        <f>IFERROR(DD6*1,0)</f>
        <v>0</v>
      </c>
      <c r="DF6" s="52">
        <f>Sprawozdanie!J349</f>
        <v>0</v>
      </c>
      <c r="DG6" s="70">
        <f>IFERROR(DF6*1,0)</f>
        <v>0</v>
      </c>
      <c r="DH6" s="67">
        <f>IF(DJ6=0,0,1)</f>
        <v>0</v>
      </c>
      <c r="DI6" s="68">
        <f>Sprawozdanie!F532</f>
        <v>0</v>
      </c>
      <c r="DJ6" s="68">
        <f>IFERROR(DI6*1,0)</f>
        <v>0</v>
      </c>
      <c r="DK6" s="52">
        <f>Sprawozdanie!J532</f>
        <v>0</v>
      </c>
      <c r="DL6" s="70">
        <f>IFERROR(DK6*1,0)</f>
        <v>0</v>
      </c>
      <c r="DM6" s="67">
        <f>IF(DO6=0,0,1)</f>
        <v>0</v>
      </c>
      <c r="DN6" s="68">
        <f>Sprawozdanie!F715</f>
        <v>0</v>
      </c>
      <c r="DO6" s="68">
        <f>IFERROR(DN6*1,0)</f>
        <v>0</v>
      </c>
      <c r="DP6" s="52">
        <f>Sprawozdanie!J715</f>
        <v>0</v>
      </c>
      <c r="DQ6" s="70">
        <f>IFERROR(DP6*1,0)</f>
        <v>0</v>
      </c>
      <c r="DR6" s="52">
        <f>IF(DT6=0,0,1)</f>
        <v>0</v>
      </c>
      <c r="DS6" s="52">
        <f>Sprawozdanie!F897</f>
        <v>0</v>
      </c>
      <c r="DT6" s="52">
        <f>IFERROR(DS6*1,0)</f>
        <v>0</v>
      </c>
      <c r="DU6" s="52">
        <f>Sprawozdanie!J897</f>
        <v>0</v>
      </c>
      <c r="DV6" s="52">
        <f>IFERROR(DU6*1,0)</f>
        <v>0</v>
      </c>
      <c r="DW6" s="52">
        <f>IF(DY6=0,0,1)</f>
        <v>0</v>
      </c>
      <c r="DX6" s="52">
        <f>Sprawozdanie!F1079</f>
        <v>0</v>
      </c>
      <c r="DY6" s="52">
        <f>IFERROR(DX6*1,0)</f>
        <v>0</v>
      </c>
      <c r="DZ6" s="52">
        <f>Sprawozdanie!J1079</f>
        <v>0</v>
      </c>
      <c r="EA6" s="52">
        <f>IFERROR(DZ6*1,0)</f>
        <v>0</v>
      </c>
      <c r="EB6" s="67">
        <f>CX6+DC6+DH6+DM6+DR6+DW6</f>
        <v>0</v>
      </c>
      <c r="EC6" s="71">
        <f>CZ6+DE6+DJ6+DO6+DT6+DY6</f>
        <v>0</v>
      </c>
      <c r="ED6" s="72">
        <f>DB6+DG6+DL6+DQ6+DV6+EA6</f>
        <v>0</v>
      </c>
      <c r="EE6" s="67">
        <f>IF(EG6=0,0,1)</f>
        <v>0</v>
      </c>
      <c r="EF6" s="68">
        <f>Sprawozdanie!F168</f>
        <v>0</v>
      </c>
      <c r="EG6" s="69">
        <f>IFERROR(EF6*1,0)</f>
        <v>0</v>
      </c>
      <c r="EH6" s="52">
        <f>Sprawozdanie!J168</f>
        <v>0</v>
      </c>
      <c r="EI6" s="70">
        <f>IFERROR(EH6*1,0)</f>
        <v>0</v>
      </c>
      <c r="EJ6" s="67">
        <f>IF(EL6=0,0,1)</f>
        <v>0</v>
      </c>
      <c r="EK6" s="68">
        <f>Sprawozdanie!F350</f>
        <v>0</v>
      </c>
      <c r="EL6" s="68">
        <f>IFERROR(EK6*1,0)</f>
        <v>0</v>
      </c>
      <c r="EM6" s="52">
        <f>Sprawozdanie!J350</f>
        <v>0</v>
      </c>
      <c r="EN6" s="70">
        <f>IFERROR(EM6*1,0)</f>
        <v>0</v>
      </c>
      <c r="EO6" s="67">
        <f>IF(EQ6=0,0,1)</f>
        <v>0</v>
      </c>
      <c r="EP6" s="68">
        <f>Sprawozdanie!F533</f>
        <v>0</v>
      </c>
      <c r="EQ6" s="68">
        <f>IFERROR(EP6*1,0)</f>
        <v>0</v>
      </c>
      <c r="ER6" s="52">
        <f>Sprawozdanie!J533</f>
        <v>0</v>
      </c>
      <c r="ES6" s="70">
        <f>IFERROR(ER6*1,0)</f>
        <v>0</v>
      </c>
      <c r="ET6" s="67">
        <f>IF(EV6=0,0,1)</f>
        <v>0</v>
      </c>
      <c r="EU6" s="68">
        <f>Sprawozdanie!F716</f>
        <v>0</v>
      </c>
      <c r="EV6" s="68">
        <f>IFERROR(EU6*1,0)</f>
        <v>0</v>
      </c>
      <c r="EW6" s="52">
        <f>Sprawozdanie!J716</f>
        <v>0</v>
      </c>
      <c r="EX6" s="70">
        <f>IFERROR(EW6*1,0)</f>
        <v>0</v>
      </c>
      <c r="EY6" s="52">
        <f>IF(FA6=0,0,1)</f>
        <v>0</v>
      </c>
      <c r="EZ6" s="52">
        <f>Sprawozdanie!F898</f>
        <v>0</v>
      </c>
      <c r="FA6" s="52">
        <f>IFERROR(EZ6*1,0)</f>
        <v>0</v>
      </c>
      <c r="FB6" s="52">
        <f>Sprawozdanie!J898</f>
        <v>0</v>
      </c>
      <c r="FC6" s="52">
        <f>IFERROR(FB6*1,0)</f>
        <v>0</v>
      </c>
      <c r="FD6" s="52">
        <f>IF(FF6=0,0,1)</f>
        <v>0</v>
      </c>
      <c r="FE6" s="52">
        <f>Sprawozdanie!F1080</f>
        <v>0</v>
      </c>
      <c r="FF6" s="52">
        <f>IFERROR(FE6*1,0)</f>
        <v>0</v>
      </c>
      <c r="FG6" s="52">
        <f>Sprawozdanie!J1080</f>
        <v>0</v>
      </c>
      <c r="FH6" s="52">
        <f>IFERROR(FG6*1,0)</f>
        <v>0</v>
      </c>
      <c r="FI6" s="67">
        <f>EE6+EJ6+EO6+ET6+EY6+FD6</f>
        <v>0</v>
      </c>
      <c r="FJ6" s="71">
        <f>EG6+EL6+EQ6+EV6+FA6+FF6</f>
        <v>0</v>
      </c>
      <c r="FK6" s="72">
        <f>EI6+EN6+ES6+EX6+FC6+FH6</f>
        <v>0</v>
      </c>
      <c r="FL6" s="67">
        <f>IF(FN6=0,0,1)</f>
        <v>0</v>
      </c>
      <c r="FM6" s="68">
        <f>Sprawozdanie!F169</f>
        <v>0</v>
      </c>
      <c r="FN6" s="69">
        <f>IFERROR(FM6*1,0)</f>
        <v>0</v>
      </c>
      <c r="FO6" s="52">
        <f>Sprawozdanie!J169</f>
        <v>0</v>
      </c>
      <c r="FP6" s="70">
        <f>IFERROR(FO6*1,0)</f>
        <v>0</v>
      </c>
      <c r="FQ6" s="67">
        <f>IF(FS6=0,0,1)</f>
        <v>0</v>
      </c>
      <c r="FR6" s="68">
        <f>Sprawozdanie!F351</f>
        <v>0</v>
      </c>
      <c r="FS6" s="68">
        <f>IFERROR(FR6*1,0)</f>
        <v>0</v>
      </c>
      <c r="FT6" s="52">
        <f>Sprawozdanie!J351</f>
        <v>0</v>
      </c>
      <c r="FU6" s="70">
        <f>IFERROR(FT6*1,0)</f>
        <v>0</v>
      </c>
      <c r="FV6" s="67">
        <f>IF(FX6=0,0,1)</f>
        <v>0</v>
      </c>
      <c r="FW6" s="68">
        <f>Sprawozdanie!F534</f>
        <v>0</v>
      </c>
      <c r="FX6" s="68">
        <f>IFERROR(FW6*1,0)</f>
        <v>0</v>
      </c>
      <c r="FY6" s="52">
        <f>Sprawozdanie!J534</f>
        <v>0</v>
      </c>
      <c r="FZ6" s="70">
        <f>IFERROR(FY6*1,0)</f>
        <v>0</v>
      </c>
      <c r="GA6" s="67">
        <f>IF(GC6=0,0,1)</f>
        <v>0</v>
      </c>
      <c r="GB6" s="68">
        <f>Sprawozdanie!F717</f>
        <v>0</v>
      </c>
      <c r="GC6" s="68">
        <f>IFERROR(GB6*1,0)</f>
        <v>0</v>
      </c>
      <c r="GD6" s="52">
        <f>Sprawozdanie!J717</f>
        <v>0</v>
      </c>
      <c r="GE6" s="70">
        <f>IFERROR(GD6*1,0)</f>
        <v>0</v>
      </c>
      <c r="GF6" s="52">
        <f>IF(GH6=0,0,1)</f>
        <v>0</v>
      </c>
      <c r="GG6" s="52">
        <f>Sprawozdanie!F899</f>
        <v>0</v>
      </c>
      <c r="GH6" s="52">
        <f>IFERROR(GG6*1,0)</f>
        <v>0</v>
      </c>
      <c r="GI6" s="52">
        <f>Sprawozdanie!J899</f>
        <v>0</v>
      </c>
      <c r="GJ6" s="52">
        <f>IFERROR(GI6*1,0)</f>
        <v>0</v>
      </c>
      <c r="GK6" s="52">
        <f>IF(GM6=0,0,1)</f>
        <v>0</v>
      </c>
      <c r="GL6" s="52">
        <f>Sprawozdanie!F1081</f>
        <v>0</v>
      </c>
      <c r="GM6" s="52">
        <f>IFERROR(GL6*1,0)</f>
        <v>0</v>
      </c>
      <c r="GN6" s="52">
        <f>Sprawozdanie!J1081</f>
        <v>0</v>
      </c>
      <c r="GO6" s="52">
        <f>IFERROR(GN6*1,0)</f>
        <v>0</v>
      </c>
      <c r="GP6" s="67">
        <f>FL6+FQ6+FV6+GA6+GF6+GK6</f>
        <v>0</v>
      </c>
      <c r="GQ6" s="71">
        <f>FN6+FS6+FX6+GC6+GH6+GM6</f>
        <v>0</v>
      </c>
      <c r="GR6" s="72">
        <f>FP6+FU6+FZ6+GE6+GJ6+GO6</f>
        <v>0</v>
      </c>
      <c r="GS6" s="67">
        <f>IF(GU6=0,0,1)</f>
        <v>0</v>
      </c>
      <c r="GT6" s="68">
        <f>Sprawozdanie!F170</f>
        <v>0</v>
      </c>
      <c r="GU6" s="69">
        <f>IFERROR(GT6*1,0)</f>
        <v>0</v>
      </c>
      <c r="GV6" s="52">
        <f>Sprawozdanie!J170</f>
        <v>0</v>
      </c>
      <c r="GW6" s="70">
        <f>IFERROR(GV6*1,0)</f>
        <v>0</v>
      </c>
      <c r="GX6" s="67">
        <f>IF(GZ6=0,0,1)</f>
        <v>0</v>
      </c>
      <c r="GY6" s="68">
        <f>Sprawozdanie!F352</f>
        <v>0</v>
      </c>
      <c r="GZ6" s="68">
        <f>IFERROR(GY6*1,0)</f>
        <v>0</v>
      </c>
      <c r="HA6" s="52">
        <f>Sprawozdanie!J352</f>
        <v>0</v>
      </c>
      <c r="HB6" s="70">
        <f>IFERROR(HA6*1,0)</f>
        <v>0</v>
      </c>
      <c r="HC6" s="67">
        <f>IF(HE6=0,0,1)</f>
        <v>0</v>
      </c>
      <c r="HD6" s="68">
        <f>Sprawozdanie!F535</f>
        <v>0</v>
      </c>
      <c r="HE6" s="68">
        <f>IFERROR(HD6*1,0)</f>
        <v>0</v>
      </c>
      <c r="HF6" s="52">
        <f>Sprawozdanie!J535</f>
        <v>0</v>
      </c>
      <c r="HG6" s="70">
        <f>IFERROR(HF6*1,0)</f>
        <v>0</v>
      </c>
      <c r="HH6" s="67">
        <f>IF(HJ6=0,0,1)</f>
        <v>0</v>
      </c>
      <c r="HI6" s="68">
        <f>Sprawozdanie!F718</f>
        <v>0</v>
      </c>
      <c r="HJ6" s="68">
        <f>IFERROR(HI6*1,0)</f>
        <v>0</v>
      </c>
      <c r="HK6" s="52">
        <f>Sprawozdanie!J718</f>
        <v>0</v>
      </c>
      <c r="HL6" s="70">
        <f>IFERROR(HK6*1,0)</f>
        <v>0</v>
      </c>
      <c r="HM6" s="52">
        <f>IF(HO6=0,0,1)</f>
        <v>0</v>
      </c>
      <c r="HN6" s="52">
        <f>Sprawozdanie!F900</f>
        <v>0</v>
      </c>
      <c r="HO6" s="52">
        <f>IFERROR(HN6*1,0)</f>
        <v>0</v>
      </c>
      <c r="HP6" s="52">
        <f>Sprawozdanie!J900</f>
        <v>0</v>
      </c>
      <c r="HQ6" s="52">
        <f>IFERROR(HP6*1,0)</f>
        <v>0</v>
      </c>
      <c r="HR6" s="52">
        <f>IF(HT6=0,0,1)</f>
        <v>0</v>
      </c>
      <c r="HS6" s="52">
        <f>Sprawozdanie!F1082</f>
        <v>0</v>
      </c>
      <c r="HT6" s="52">
        <f>IFERROR(HS6*1,0)</f>
        <v>0</v>
      </c>
      <c r="HU6" s="52">
        <f>Sprawozdanie!J1082</f>
        <v>0</v>
      </c>
      <c r="HV6" s="52">
        <f>IFERROR(HU6*1,0)</f>
        <v>0</v>
      </c>
      <c r="HW6" s="67">
        <f>GS6+GX6+HC6+HH6+HM6+HR6</f>
        <v>0</v>
      </c>
      <c r="HX6" s="71">
        <f>GU6+GZ6+HE6+HJ6+HO6+HT6</f>
        <v>0</v>
      </c>
      <c r="HY6" s="72">
        <f>GW6+HB6+HG6+HL6+HQ6+HV6</f>
        <v>0</v>
      </c>
      <c r="HZ6" s="67">
        <f>IF(IB6=0,0,1)</f>
        <v>0</v>
      </c>
      <c r="IA6" s="68">
        <f>Sprawozdanie!F171</f>
        <v>0</v>
      </c>
      <c r="IB6" s="69">
        <f>IFERROR(IA6*1,0)</f>
        <v>0</v>
      </c>
      <c r="IC6" s="52">
        <f>Sprawozdanie!J171</f>
        <v>0</v>
      </c>
      <c r="ID6" s="70">
        <f>IFERROR(IC6*1,0)</f>
        <v>0</v>
      </c>
      <c r="IE6" s="67">
        <f>IF(IG6=0,0,1)</f>
        <v>0</v>
      </c>
      <c r="IF6" s="68">
        <f>Sprawozdanie!F353</f>
        <v>0</v>
      </c>
      <c r="IG6" s="68">
        <f>IFERROR(IF6*1,0)</f>
        <v>0</v>
      </c>
      <c r="IH6" s="52">
        <f>Sprawozdanie!J353</f>
        <v>0</v>
      </c>
      <c r="II6" s="70">
        <f>IFERROR(IH6*1,0)</f>
        <v>0</v>
      </c>
      <c r="IJ6" s="67">
        <f>IF(IL6=0,0,1)</f>
        <v>0</v>
      </c>
      <c r="IK6" s="68">
        <f>Sprawozdanie!F536</f>
        <v>0</v>
      </c>
      <c r="IL6" s="68">
        <f>IFERROR(IK6*1,0)</f>
        <v>0</v>
      </c>
      <c r="IM6" s="52">
        <f>Sprawozdanie!J536</f>
        <v>0</v>
      </c>
      <c r="IN6" s="70">
        <f>IFERROR(IM6*1,0)</f>
        <v>0</v>
      </c>
      <c r="IO6" s="67">
        <f>IF(IQ6=0,0,1)</f>
        <v>0</v>
      </c>
      <c r="IP6" s="68">
        <f>Sprawozdanie!F719</f>
        <v>0</v>
      </c>
      <c r="IQ6" s="68">
        <f>IFERROR(IP6*1,0)</f>
        <v>0</v>
      </c>
      <c r="IR6" s="52">
        <f>Sprawozdanie!J719</f>
        <v>0</v>
      </c>
      <c r="IS6" s="70">
        <f>IFERROR(IR6*1,0)</f>
        <v>0</v>
      </c>
      <c r="IT6" s="52">
        <f>IF(IV6=0,0,1)</f>
        <v>0</v>
      </c>
      <c r="IU6" s="52">
        <f>Sprawozdanie!F901</f>
        <v>0</v>
      </c>
      <c r="IV6" s="52">
        <f>IFERROR(IU6*1,0)</f>
        <v>0</v>
      </c>
      <c r="IW6" s="52">
        <f>Sprawozdanie!J901</f>
        <v>0</v>
      </c>
      <c r="IX6" s="52">
        <f>IFERROR(IW6*1,0)</f>
        <v>0</v>
      </c>
      <c r="IY6" s="52">
        <f>IF(JA6=0,0,1)</f>
        <v>0</v>
      </c>
      <c r="IZ6" s="52">
        <f>Sprawozdanie!F1083</f>
        <v>0</v>
      </c>
      <c r="JA6" s="52">
        <f>IFERROR(IZ6*1,0)</f>
        <v>0</v>
      </c>
      <c r="JB6" s="52">
        <f>Sprawozdanie!J1083</f>
        <v>0</v>
      </c>
      <c r="JC6" s="52">
        <f>IFERROR(JB6*1,0)</f>
        <v>0</v>
      </c>
      <c r="JD6" s="67">
        <f>HZ6+IE6+IJ6+IO6+IT6+IY6</f>
        <v>0</v>
      </c>
      <c r="JE6" s="71">
        <f>IB6+IG6+IL6+IQ6+IV6+JA6</f>
        <v>0</v>
      </c>
      <c r="JF6" s="72">
        <f>ID6+II6+IN6+IS6+IX6+JC6</f>
        <v>0</v>
      </c>
      <c r="JG6" s="67">
        <f>IF(JH6=0,0,1)</f>
        <v>0</v>
      </c>
      <c r="JH6" s="68">
        <f>AL6+BS6+CZ6+EG6+FN6+GU6+IB6</f>
        <v>0</v>
      </c>
      <c r="JI6" s="52">
        <f>AN6+BU6+DB6+EI6+FP6+GW6+ID6</f>
        <v>0</v>
      </c>
      <c r="JJ6" s="67">
        <f>IF(JK6=0,0,1)</f>
        <v>0</v>
      </c>
      <c r="JK6" s="68">
        <f>AQ6+BX6+DE6+EL6+FS6+GZ6+IG6</f>
        <v>0</v>
      </c>
      <c r="JL6" s="52">
        <f>AS6+BZ6+DG6+EN6+FU6+HB6+II6</f>
        <v>0</v>
      </c>
      <c r="JM6" s="67">
        <f>IF(JN6=0,0,1)</f>
        <v>0</v>
      </c>
      <c r="JN6" s="68">
        <f>AV6+CC6+DJ6+EQ6+FX6+HE6+IL6</f>
        <v>0</v>
      </c>
      <c r="JO6" s="52">
        <f>AX6+CE6+DL6+ES6+FZ6+HG6+IN6</f>
        <v>0</v>
      </c>
      <c r="JP6" s="67">
        <f>IF(JQ6=0,0,1)</f>
        <v>0</v>
      </c>
      <c r="JQ6" s="68">
        <f>BA6+CH6+DO6+EV6+GC6+HJ6+IQ6</f>
        <v>0</v>
      </c>
      <c r="JR6" s="52">
        <f>BC6+CJ6+DQ6+EX6+GE6+HL6+IS6</f>
        <v>0</v>
      </c>
      <c r="JS6" s="52">
        <f>IF(JT6=0,0,1)</f>
        <v>0</v>
      </c>
      <c r="JT6" s="71">
        <f>BF6+CM6+DT6+FA6+GH6+HO6+IV6</f>
        <v>0</v>
      </c>
      <c r="JU6" s="52">
        <f>BH6+CO6+DV6+FC6+GJ6+HQ6+IX6</f>
        <v>0</v>
      </c>
      <c r="JV6" s="52">
        <f>IF(JW6=0,0,1)</f>
        <v>0</v>
      </c>
      <c r="JW6" s="71">
        <f>BK6+CR6+DY6+FF6+GM6+HT6+JA6</f>
        <v>0</v>
      </c>
      <c r="JX6" s="52">
        <f>BM6+CT6+EA6+FH6+GO6+HV6+JC6</f>
        <v>0</v>
      </c>
      <c r="JY6" s="67">
        <f>JG6+JJ6+JM6+JP6+JS6+JV6</f>
        <v>0</v>
      </c>
      <c r="JZ6" s="71">
        <f>JH6+JK6+JN6+JQ6+JT6+JW6</f>
        <v>0</v>
      </c>
      <c r="KA6" s="72">
        <f>JI6+JL6+JO6+JR6+JU6+JX6</f>
        <v>0</v>
      </c>
      <c r="KB6" s="52">
        <f>IF(KD6=0,0,1)</f>
        <v>0</v>
      </c>
      <c r="KC6" s="68">
        <f>Sprawozdanie!F173</f>
        <v>0</v>
      </c>
      <c r="KD6" s="69">
        <f>IFERROR(KC6*1,0)</f>
        <v>0</v>
      </c>
      <c r="KE6" s="52">
        <f>Sprawozdanie!J173</f>
        <v>0</v>
      </c>
      <c r="KF6" s="52">
        <f>IFERROR(KE6*1,0)</f>
        <v>0</v>
      </c>
      <c r="KG6" s="52">
        <f>IF(KI6=0,0,1)</f>
        <v>0</v>
      </c>
      <c r="KH6" s="68">
        <f>Sprawozdanie!F355</f>
        <v>0</v>
      </c>
      <c r="KI6" s="68">
        <f>IFERROR(KH6*1,0)</f>
        <v>0</v>
      </c>
      <c r="KJ6" s="52">
        <f>Sprawozdanie!J355</f>
        <v>0</v>
      </c>
      <c r="KK6" s="52">
        <f>IFERROR(KJ6*1,0)</f>
        <v>0</v>
      </c>
      <c r="KL6" s="52">
        <f>IF(KN6=0,0,1)</f>
        <v>0</v>
      </c>
      <c r="KM6" s="68">
        <f>Sprawozdanie!F538</f>
        <v>0</v>
      </c>
      <c r="KN6" s="68">
        <f>IFERROR(KM6*1,0)</f>
        <v>0</v>
      </c>
      <c r="KO6" s="52">
        <f>Sprawozdanie!J538</f>
        <v>0</v>
      </c>
      <c r="KP6" s="52">
        <f>IFERROR(KO6*1,0)</f>
        <v>0</v>
      </c>
      <c r="KQ6" s="52">
        <f>IF(KS6=0,0,1)</f>
        <v>0</v>
      </c>
      <c r="KR6" s="68">
        <f>Sprawozdanie!F721</f>
        <v>0</v>
      </c>
      <c r="KS6" s="68">
        <f>IFERROR(KR6*1,0)</f>
        <v>0</v>
      </c>
      <c r="KT6" s="52">
        <f>Sprawozdanie!J721</f>
        <v>0</v>
      </c>
      <c r="KU6" s="52">
        <f>IFERROR(KT6*1,0)</f>
        <v>0</v>
      </c>
      <c r="KV6" s="52">
        <f>IF(KX6=0,0,1)</f>
        <v>0</v>
      </c>
      <c r="KW6" s="52">
        <f>Sprawozdanie!F903</f>
        <v>0</v>
      </c>
      <c r="KX6" s="52">
        <f>IFERROR(KW6*1,0)</f>
        <v>0</v>
      </c>
      <c r="KY6" s="52">
        <f>Sprawozdanie!J903</f>
        <v>0</v>
      </c>
      <c r="KZ6" s="52">
        <f>IFERROR(KY6*1,0)</f>
        <v>0</v>
      </c>
      <c r="LA6" s="52">
        <f>IF(LC6=0,0,1)</f>
        <v>0</v>
      </c>
      <c r="LB6" s="52">
        <f>Sprawozdanie!F1085</f>
        <v>0</v>
      </c>
      <c r="LC6" s="52">
        <f>IFERROR(LB6*1,0)</f>
        <v>0</v>
      </c>
      <c r="LD6" s="52">
        <f>Sprawozdanie!J1085</f>
        <v>0</v>
      </c>
      <c r="LE6" s="52">
        <f>IFERROR(LD6*1,0)</f>
        <v>0</v>
      </c>
      <c r="LF6" s="52">
        <f>KB6+KG6+KL6+KQ6+KV6+LA6</f>
        <v>0</v>
      </c>
      <c r="LG6" s="71">
        <f>KD6+KI6+KN6+KS6+KX6+LC6</f>
        <v>0</v>
      </c>
      <c r="LH6" s="52">
        <f>KF6+KK6+KP6+KU6+KZ6+LE6</f>
        <v>0</v>
      </c>
      <c r="LI6" s="52">
        <f>AG6+JY6+LF6</f>
        <v>0</v>
      </c>
      <c r="LJ6" s="71">
        <f>+AH6+JZ6+LG6</f>
        <v>0</v>
      </c>
      <c r="LK6" s="71">
        <f>AI6+KA6+LH6</f>
        <v>0</v>
      </c>
      <c r="LL6" s="52">
        <v>1</v>
      </c>
      <c r="LM6" s="52">
        <f>NU6</f>
        <v>0</v>
      </c>
      <c r="LN6" s="71">
        <f>LJ6</f>
        <v>0</v>
      </c>
      <c r="LO6" s="71">
        <f>Sprawozdanie!G15</f>
        <v>0</v>
      </c>
      <c r="LP6" s="71">
        <f>Sprawozdanie!G17</f>
        <v>0</v>
      </c>
      <c r="LQ6" s="71">
        <f>Sprawozdanie!G18</f>
        <v>0</v>
      </c>
      <c r="LR6" s="71">
        <f>LK6</f>
        <v>0</v>
      </c>
      <c r="LS6" s="52">
        <f>Sprawozdanie!G31</f>
        <v>0</v>
      </c>
      <c r="LT6" s="52">
        <f>Sprawozdanie!G213</f>
        <v>0</v>
      </c>
      <c r="LU6" s="52">
        <f>Sprawozdanie!G396</f>
        <v>0</v>
      </c>
      <c r="LV6" s="52">
        <f>Sprawozdanie!G579</f>
        <v>0</v>
      </c>
      <c r="LW6" s="52">
        <f>Sprawozdanie!G761</f>
        <v>0</v>
      </c>
      <c r="LX6" s="52">
        <f>Sprawozdanie!G943</f>
        <v>0</v>
      </c>
      <c r="LY6" s="52">
        <f t="shared" ref="LY6:MD6" si="0">IF(LS6=$LY3,1,0)</f>
        <v>0</v>
      </c>
      <c r="LZ6" s="52">
        <f t="shared" si="0"/>
        <v>0</v>
      </c>
      <c r="MA6" s="52">
        <f t="shared" si="0"/>
        <v>0</v>
      </c>
      <c r="MB6" s="52">
        <f t="shared" si="0"/>
        <v>0</v>
      </c>
      <c r="MC6" s="52">
        <f t="shared" si="0"/>
        <v>0</v>
      </c>
      <c r="MD6" s="52">
        <f t="shared" si="0"/>
        <v>0</v>
      </c>
      <c r="ME6" s="52">
        <f>SUM(LY6:MD6)</f>
        <v>0</v>
      </c>
      <c r="MF6" s="52">
        <f t="shared" ref="MF6:MK6" si="1">IF(LS6=$MF3,1,0)</f>
        <v>0</v>
      </c>
      <c r="MG6" s="52">
        <f t="shared" si="1"/>
        <v>0</v>
      </c>
      <c r="MH6" s="52">
        <f t="shared" si="1"/>
        <v>0</v>
      </c>
      <c r="MI6" s="52">
        <f t="shared" si="1"/>
        <v>0</v>
      </c>
      <c r="MJ6" s="52">
        <f t="shared" si="1"/>
        <v>0</v>
      </c>
      <c r="MK6" s="52">
        <f t="shared" si="1"/>
        <v>0</v>
      </c>
      <c r="ML6" s="52">
        <f>SUM(MF6:MK6)</f>
        <v>0</v>
      </c>
      <c r="MM6" s="52">
        <f t="shared" ref="MM6:MR6" si="2">IF(LS6=$MM3,1,0)</f>
        <v>0</v>
      </c>
      <c r="MN6" s="52">
        <f t="shared" si="2"/>
        <v>0</v>
      </c>
      <c r="MO6" s="52">
        <f t="shared" si="2"/>
        <v>0</v>
      </c>
      <c r="MP6" s="52">
        <f t="shared" si="2"/>
        <v>0</v>
      </c>
      <c r="MQ6" s="52">
        <f t="shared" si="2"/>
        <v>0</v>
      </c>
      <c r="MR6" s="52">
        <f t="shared" si="2"/>
        <v>0</v>
      </c>
      <c r="MS6" s="52">
        <f>SUM(MM6:MR6)</f>
        <v>0</v>
      </c>
      <c r="MT6" s="52">
        <f t="shared" ref="MT6:MY6" si="3">IF(LS6=$MT3,1,0)</f>
        <v>0</v>
      </c>
      <c r="MU6" s="52">
        <f t="shared" si="3"/>
        <v>0</v>
      </c>
      <c r="MV6" s="52">
        <f t="shared" si="3"/>
        <v>0</v>
      </c>
      <c r="MW6" s="52">
        <f t="shared" si="3"/>
        <v>0</v>
      </c>
      <c r="MX6" s="52">
        <f t="shared" si="3"/>
        <v>0</v>
      </c>
      <c r="MY6" s="52">
        <f t="shared" si="3"/>
        <v>0</v>
      </c>
      <c r="MZ6" s="52">
        <f>SUM(MT6:MY6)</f>
        <v>0</v>
      </c>
      <c r="NA6" s="52">
        <f t="shared" ref="NA6:NF6" si="4">IF(LS6=$NA3,1,0)</f>
        <v>0</v>
      </c>
      <c r="NB6" s="52">
        <f t="shared" si="4"/>
        <v>0</v>
      </c>
      <c r="NC6" s="52">
        <f t="shared" si="4"/>
        <v>0</v>
      </c>
      <c r="ND6" s="52">
        <f t="shared" si="4"/>
        <v>0</v>
      </c>
      <c r="NE6" s="52">
        <f t="shared" si="4"/>
        <v>0</v>
      </c>
      <c r="NF6" s="52">
        <f t="shared" si="4"/>
        <v>0</v>
      </c>
      <c r="NG6" s="52">
        <f>SUM(NA6:NF6)</f>
        <v>0</v>
      </c>
      <c r="NH6" s="52">
        <f>Sprawozdanie!I32</f>
        <v>0</v>
      </c>
      <c r="NI6" s="52">
        <f>IF(NH6="tak",1,0)</f>
        <v>0</v>
      </c>
      <c r="NJ6" s="52">
        <f>Sprawozdanie!I214</f>
        <v>0</v>
      </c>
      <c r="NK6" s="52">
        <f>IF(NJ6="tak",1,0)</f>
        <v>0</v>
      </c>
      <c r="NL6" s="52">
        <f>Sprawozdanie!I397</f>
        <v>0</v>
      </c>
      <c r="NM6" s="52">
        <f>IF(NL6="tak",1,0)</f>
        <v>0</v>
      </c>
      <c r="NN6" s="52">
        <f>Sprawozdanie!I580</f>
        <v>0</v>
      </c>
      <c r="NO6" s="52">
        <f>IF(NN6="tak",1,0)</f>
        <v>0</v>
      </c>
      <c r="NP6" s="52">
        <f>Sprawozdanie!I762</f>
        <v>0</v>
      </c>
      <c r="NQ6" s="52">
        <f>IF(NP6="tak",1,0)</f>
        <v>0</v>
      </c>
      <c r="NR6" s="52">
        <f>Sprawozdanie!I944</f>
        <v>0</v>
      </c>
      <c r="NS6" s="52">
        <f>IF(NR6="tak",1,0)</f>
        <v>0</v>
      </c>
      <c r="NT6" s="52">
        <f>NI6+NK6+NM6+NO6+NQ6+NS6</f>
        <v>0</v>
      </c>
      <c r="NU6" s="52">
        <f>ME6+ML6+MS6+MZ6+NG6</f>
        <v>0</v>
      </c>
      <c r="NV6" s="73">
        <f>Sprawozdanie!I200</f>
        <v>0</v>
      </c>
      <c r="NW6" s="73">
        <f>Sprawozdanie!I382</f>
        <v>0</v>
      </c>
      <c r="NX6" s="73">
        <f>Sprawozdanie!I565</f>
        <v>0</v>
      </c>
      <c r="NY6" s="73">
        <f>Sprawozdanie!I748</f>
        <v>0</v>
      </c>
      <c r="NZ6" s="52">
        <f>SUM(NV6:NY6)</f>
        <v>0</v>
      </c>
      <c r="OA6" s="73">
        <f>Sprawozdanie!I201</f>
        <v>0</v>
      </c>
      <c r="OB6" s="73">
        <f>Sprawozdanie!I383</f>
        <v>0</v>
      </c>
      <c r="OC6" s="73">
        <f>Sprawozdanie!I566</f>
        <v>0</v>
      </c>
      <c r="OD6" s="73">
        <f>Sprawozdanie!I749</f>
        <v>0</v>
      </c>
      <c r="OE6" s="52">
        <f>SUM(OA6:OD6)</f>
        <v>0</v>
      </c>
      <c r="OF6" s="74">
        <f>Sprawozdanie!I202</f>
        <v>0</v>
      </c>
      <c r="OG6" s="74">
        <f>Sprawozdanie!I384</f>
        <v>0</v>
      </c>
      <c r="OH6" s="74">
        <f>Sprawozdanie!I567</f>
        <v>0</v>
      </c>
      <c r="OI6" s="74">
        <f>Sprawozdanie!I750</f>
        <v>0</v>
      </c>
      <c r="OJ6" s="66">
        <f>SUM(OF6:OI6)</f>
        <v>0</v>
      </c>
    </row>
  </sheetData>
  <sheetProtection algorithmName="SHA-512" hashValue="aK594cOxjNAQXfRcUC6yRKRMErJUAnAE6iQUm1yVuE/I3X4BmM3or5boc6ZjN7uvCwXGVdCN/0/AZ9h+L5TUPw==" saltValue="Y3NtJSenbFQbMPOGbnGtGg==" spinCount="100000" sheet="1" objects="1" scenarios="1"/>
  <mergeCells count="224">
    <mergeCell ref="DR4:DV4"/>
    <mergeCell ref="DS5:DT5"/>
    <mergeCell ref="DU5:DV5"/>
    <mergeCell ref="CY5:CZ5"/>
    <mergeCell ref="DA5:DB5"/>
    <mergeCell ref="DD5:DE5"/>
    <mergeCell ref="DF5:DG5"/>
    <mergeCell ref="EH5:EI5"/>
    <mergeCell ref="EK5:EL5"/>
    <mergeCell ref="DW4:EA4"/>
    <mergeCell ref="DX5:DY5"/>
    <mergeCell ref="DZ5:EA5"/>
    <mergeCell ref="CQ5:CR5"/>
    <mergeCell ref="CS5:CT5"/>
    <mergeCell ref="BI4:BM4"/>
    <mergeCell ref="BJ5:BK5"/>
    <mergeCell ref="BL5:BM5"/>
    <mergeCell ref="AB4:AF4"/>
    <mergeCell ref="AC5:AD5"/>
    <mergeCell ref="AE5:AF5"/>
    <mergeCell ref="CK4:CO4"/>
    <mergeCell ref="CL5:CM5"/>
    <mergeCell ref="CN5:CO5"/>
    <mergeCell ref="CP4:CT4"/>
    <mergeCell ref="JV4:JX4"/>
    <mergeCell ref="EY4:FC4"/>
    <mergeCell ref="EZ5:FA5"/>
    <mergeCell ref="FB5:FC5"/>
    <mergeCell ref="HS5:HT5"/>
    <mergeCell ref="HU5:HV5"/>
    <mergeCell ref="FD4:FH4"/>
    <mergeCell ref="FE5:FF5"/>
    <mergeCell ref="FG5:FH5"/>
    <mergeCell ref="GK4:GO4"/>
    <mergeCell ref="GL5:GM5"/>
    <mergeCell ref="GN5:GO5"/>
    <mergeCell ref="JM4:JO4"/>
    <mergeCell ref="JP4:JR4"/>
    <mergeCell ref="HD5:HE5"/>
    <mergeCell ref="HF5:HG5"/>
    <mergeCell ref="HI5:HJ5"/>
    <mergeCell ref="HK5:HL5"/>
    <mergeCell ref="GI5:GJ5"/>
    <mergeCell ref="IT4:IX4"/>
    <mergeCell ref="IU5:IV5"/>
    <mergeCell ref="IW5:IX5"/>
    <mergeCell ref="IZ5:JA5"/>
    <mergeCell ref="NH5:NI5"/>
    <mergeCell ref="OA4:OD4"/>
    <mergeCell ref="NA3:NG4"/>
    <mergeCell ref="KL4:KP4"/>
    <mergeCell ref="KQ4:KU4"/>
    <mergeCell ref="LF4:LH4"/>
    <mergeCell ref="LT2:LT5"/>
    <mergeCell ref="LU2:LU5"/>
    <mergeCell ref="LV2:LV5"/>
    <mergeCell ref="LN3:LN5"/>
    <mergeCell ref="LO3:LO5"/>
    <mergeCell ref="LP3:LP5"/>
    <mergeCell ref="LQ3:LQ5"/>
    <mergeCell ref="LR3:LR5"/>
    <mergeCell ref="LI3:LK4"/>
    <mergeCell ref="LL3:LL5"/>
    <mergeCell ref="LM3:LM5"/>
    <mergeCell ref="NJ5:NK5"/>
    <mergeCell ref="NL5:NM5"/>
    <mergeCell ref="NN5:NO5"/>
    <mergeCell ref="NR5:NS5"/>
    <mergeCell ref="KV4:KZ4"/>
    <mergeCell ref="LX2:LX5"/>
    <mergeCell ref="KY5:KZ5"/>
    <mergeCell ref="LW2:LW5"/>
    <mergeCell ref="NP5:NQ5"/>
    <mergeCell ref="LA4:LE4"/>
    <mergeCell ref="LB5:LC5"/>
    <mergeCell ref="N5:O5"/>
    <mergeCell ref="P5:Q5"/>
    <mergeCell ref="LY2:NT2"/>
    <mergeCell ref="FQ4:FU4"/>
    <mergeCell ref="FV4:FZ4"/>
    <mergeCell ref="GA4:GE4"/>
    <mergeCell ref="GP4:GR4"/>
    <mergeCell ref="FM5:FN5"/>
    <mergeCell ref="FO5:FP5"/>
    <mergeCell ref="FR5:FS5"/>
    <mergeCell ref="FT5:FU5"/>
    <mergeCell ref="ET4:EX4"/>
    <mergeCell ref="FI4:FK4"/>
    <mergeCell ref="GT5:GU5"/>
    <mergeCell ref="GV5:GW5"/>
    <mergeCell ref="GY5:GZ5"/>
    <mergeCell ref="HA5:HB5"/>
    <mergeCell ref="GF4:GJ4"/>
    <mergeCell ref="ER5:ES5"/>
    <mergeCell ref="BG5:BH5"/>
    <mergeCell ref="KB2:LH3"/>
    <mergeCell ref="LS2:LS5"/>
    <mergeCell ref="JG4:JI4"/>
    <mergeCell ref="JJ4:JL4"/>
    <mergeCell ref="NU2:NU5"/>
    <mergeCell ref="NV3:OE3"/>
    <mergeCell ref="BR5:BS5"/>
    <mergeCell ref="BT5:BU5"/>
    <mergeCell ref="BW5:BX5"/>
    <mergeCell ref="BY5:BZ5"/>
    <mergeCell ref="CB5:CC5"/>
    <mergeCell ref="CD5:CE5"/>
    <mergeCell ref="CG5:CH5"/>
    <mergeCell ref="DI5:DJ5"/>
    <mergeCell ref="DK5:DL5"/>
    <mergeCell ref="DN5:DO5"/>
    <mergeCell ref="DP5:DQ5"/>
    <mergeCell ref="EE4:EI4"/>
    <mergeCell ref="EJ4:EN4"/>
    <mergeCell ref="CI5:CJ5"/>
    <mergeCell ref="CX4:DB4"/>
    <mergeCell ref="KB4:KF4"/>
    <mergeCell ref="KG4:KK4"/>
    <mergeCell ref="NH4:NT4"/>
    <mergeCell ref="NV4:NZ4"/>
    <mergeCell ref="GX4:HB4"/>
    <mergeCell ref="EW5:EX5"/>
    <mergeCell ref="FL4:FP4"/>
    <mergeCell ref="OF4:OJ4"/>
    <mergeCell ref="C2:AI3"/>
    <mergeCell ref="B2:B5"/>
    <mergeCell ref="AU5:AV5"/>
    <mergeCell ref="AW5:AX5"/>
    <mergeCell ref="AZ5:BA5"/>
    <mergeCell ref="NH3:NT3"/>
    <mergeCell ref="LY3:ME4"/>
    <mergeCell ref="MF3:ML4"/>
    <mergeCell ref="MM3:MS4"/>
    <mergeCell ref="MT3:MZ4"/>
    <mergeCell ref="KT5:KU5"/>
    <mergeCell ref="KR5:KS5"/>
    <mergeCell ref="S5:T5"/>
    <mergeCell ref="U5:V5"/>
    <mergeCell ref="BB5:BC5"/>
    <mergeCell ref="BQ4:BU4"/>
    <mergeCell ref="BV4:BZ4"/>
    <mergeCell ref="KC5:KD5"/>
    <mergeCell ref="KE5:KF5"/>
    <mergeCell ref="KH5:KI5"/>
    <mergeCell ref="CA4:CE4"/>
    <mergeCell ref="CF4:CJ4"/>
    <mergeCell ref="CU4:CW4"/>
    <mergeCell ref="A2:A5"/>
    <mergeCell ref="AJ4:AN4"/>
    <mergeCell ref="AO4:AS4"/>
    <mergeCell ref="AT4:AX4"/>
    <mergeCell ref="AY4:BC4"/>
    <mergeCell ref="BN4:BP4"/>
    <mergeCell ref="AK5:AL5"/>
    <mergeCell ref="AM5:AN5"/>
    <mergeCell ref="AP5:AQ5"/>
    <mergeCell ref="AR5:AS5"/>
    <mergeCell ref="C4:G4"/>
    <mergeCell ref="H4:L4"/>
    <mergeCell ref="M4:Q4"/>
    <mergeCell ref="R4:V4"/>
    <mergeCell ref="AG4:AI4"/>
    <mergeCell ref="D5:E5"/>
    <mergeCell ref="F5:G5"/>
    <mergeCell ref="I5:J5"/>
    <mergeCell ref="K5:L5"/>
    <mergeCell ref="W4:AA4"/>
    <mergeCell ref="X5:Y5"/>
    <mergeCell ref="Z5:AA5"/>
    <mergeCell ref="BD4:BH4"/>
    <mergeCell ref="BE5:BF5"/>
    <mergeCell ref="HZ3:JF3"/>
    <mergeCell ref="IK5:IL5"/>
    <mergeCell ref="IM5:IN5"/>
    <mergeCell ref="IP5:IQ5"/>
    <mergeCell ref="IR5:IS5"/>
    <mergeCell ref="HZ4:ID4"/>
    <mergeCell ref="IJ4:IN4"/>
    <mergeCell ref="IO4:IS4"/>
    <mergeCell ref="JD4:JF4"/>
    <mergeCell ref="IC5:ID5"/>
    <mergeCell ref="IF5:IG5"/>
    <mergeCell ref="IH5:II5"/>
    <mergeCell ref="JB5:JC5"/>
    <mergeCell ref="FW5:FX5"/>
    <mergeCell ref="FY5:FZ5"/>
    <mergeCell ref="GG5:GH5"/>
    <mergeCell ref="EB4:ED4"/>
    <mergeCell ref="GB5:GC5"/>
    <mergeCell ref="GD5:GE5"/>
    <mergeCell ref="GS4:GW4"/>
    <mergeCell ref="KJ5:KK5"/>
    <mergeCell ref="KM5:KN5"/>
    <mergeCell ref="KO5:KP5"/>
    <mergeCell ref="IE4:II4"/>
    <mergeCell ref="KW5:KX5"/>
    <mergeCell ref="LD5:LE5"/>
    <mergeCell ref="JY4:KA4"/>
    <mergeCell ref="JG3:KA3"/>
    <mergeCell ref="AJ2:KA2"/>
    <mergeCell ref="AJ3:BP3"/>
    <mergeCell ref="BQ3:CW3"/>
    <mergeCell ref="CX3:ED3"/>
    <mergeCell ref="EE3:FK3"/>
    <mergeCell ref="FL3:GR3"/>
    <mergeCell ref="GS3:HY3"/>
    <mergeCell ref="HC4:HG4"/>
    <mergeCell ref="HH4:HL4"/>
    <mergeCell ref="HW4:HY4"/>
    <mergeCell ref="DC4:DG4"/>
    <mergeCell ref="DH4:DL4"/>
    <mergeCell ref="DM4:DQ4"/>
    <mergeCell ref="IY4:JC4"/>
    <mergeCell ref="JS4:JU4"/>
    <mergeCell ref="HR4:HV4"/>
    <mergeCell ref="EU5:EV5"/>
    <mergeCell ref="IA5:IB5"/>
    <mergeCell ref="HM4:HQ4"/>
    <mergeCell ref="HN5:HO5"/>
    <mergeCell ref="HP5:HQ5"/>
    <mergeCell ref="EO4:ES4"/>
    <mergeCell ref="EF5:EG5"/>
    <mergeCell ref="EM5:EN5"/>
    <mergeCell ref="EP5:EQ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2"/>
  <sheetViews>
    <sheetView zoomScale="53" zoomScaleNormal="53" workbookViewId="0">
      <selection activeCell="C2" sqref="C2"/>
    </sheetView>
  </sheetViews>
  <sheetFormatPr defaultRowHeight="14.5" x14ac:dyDescent="0.35"/>
  <sheetData>
    <row r="1" spans="2:30" s="50" customFormat="1" ht="409.5" x14ac:dyDescent="0.35">
      <c r="B1" s="50" t="s">
        <v>9</v>
      </c>
      <c r="C1" s="50" t="s">
        <v>718</v>
      </c>
      <c r="D1" s="50" t="s">
        <v>719</v>
      </c>
      <c r="E1" s="50" t="s">
        <v>720</v>
      </c>
      <c r="F1" s="50" t="s">
        <v>721</v>
      </c>
      <c r="G1" s="50" t="s">
        <v>722</v>
      </c>
      <c r="H1" s="50" t="s">
        <v>723</v>
      </c>
      <c r="I1" s="50" t="s">
        <v>724</v>
      </c>
      <c r="J1" s="50" t="s">
        <v>725</v>
      </c>
      <c r="K1" s="50" t="s">
        <v>726</v>
      </c>
      <c r="O1" s="50" t="s">
        <v>727</v>
      </c>
      <c r="P1" s="50" t="s">
        <v>728</v>
      </c>
      <c r="Q1" s="50" t="s">
        <v>729</v>
      </c>
      <c r="R1" s="50" t="s">
        <v>730</v>
      </c>
      <c r="S1" s="50" t="s">
        <v>731</v>
      </c>
      <c r="T1" s="50" t="s">
        <v>732</v>
      </c>
      <c r="U1" s="50" t="s">
        <v>733</v>
      </c>
      <c r="V1" s="50" t="s">
        <v>734</v>
      </c>
      <c r="W1" s="50" t="s">
        <v>735</v>
      </c>
      <c r="X1" s="50" t="s">
        <v>736</v>
      </c>
      <c r="Y1" s="50" t="s">
        <v>737</v>
      </c>
      <c r="Z1" s="50" t="s">
        <v>738</v>
      </c>
      <c r="AA1" s="50" t="s">
        <v>739</v>
      </c>
      <c r="AB1" s="50" t="s">
        <v>740</v>
      </c>
      <c r="AC1" s="50" t="s">
        <v>741</v>
      </c>
      <c r="AD1" s="50" t="s">
        <v>742</v>
      </c>
    </row>
    <row r="2" spans="2:30" x14ac:dyDescent="0.35">
      <c r="B2">
        <f>Sprawozdanie!G11</f>
        <v>0</v>
      </c>
      <c r="C2" t="s">
        <v>743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2" sqref="A2"/>
    </sheetView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35"/>
  <sheetViews>
    <sheetView workbookViewId="0">
      <selection activeCell="G1" sqref="G1:K3"/>
    </sheetView>
  </sheetViews>
  <sheetFormatPr defaultRowHeight="14.5" x14ac:dyDescent="0.35"/>
  <sheetData>
    <row r="1" spans="1:35" ht="14.25" customHeight="1" x14ac:dyDescent="0.35">
      <c r="A1" s="531" t="s">
        <v>2</v>
      </c>
      <c r="B1" s="155"/>
      <c r="C1" s="155"/>
      <c r="D1" s="155"/>
      <c r="E1" s="155"/>
      <c r="F1" s="156"/>
      <c r="G1" s="350" t="e">
        <f>Sprawozdanie!#REF!</f>
        <v>#REF!</v>
      </c>
      <c r="H1" s="351"/>
      <c r="I1" s="351"/>
      <c r="J1" s="351"/>
      <c r="K1" s="534"/>
      <c r="M1" s="531" t="s">
        <v>2</v>
      </c>
      <c r="N1" s="155"/>
      <c r="O1" s="155"/>
      <c r="P1" s="155"/>
      <c r="Q1" s="155"/>
      <c r="R1" s="156"/>
      <c r="S1" s="350" t="e">
        <f>Sprawozdanie!#REF!</f>
        <v>#REF!</v>
      </c>
      <c r="T1" s="351"/>
      <c r="U1" s="351"/>
      <c r="V1" s="351"/>
      <c r="W1" s="534"/>
      <c r="Y1" s="531" t="s">
        <v>2</v>
      </c>
      <c r="Z1" s="155"/>
      <c r="AA1" s="155"/>
      <c r="AB1" s="155"/>
      <c r="AC1" s="155"/>
      <c r="AD1" s="156"/>
      <c r="AE1" s="350" t="e">
        <f>Sprawozdanie!#REF!</f>
        <v>#REF!</v>
      </c>
      <c r="AF1" s="351"/>
      <c r="AG1" s="351"/>
      <c r="AH1" s="351"/>
      <c r="AI1" s="534"/>
    </row>
    <row r="2" spans="1:35" ht="14.25" customHeight="1" x14ac:dyDescent="0.35">
      <c r="A2" s="532"/>
      <c r="B2" s="392"/>
      <c r="C2" s="392"/>
      <c r="D2" s="392"/>
      <c r="E2" s="392"/>
      <c r="F2" s="393"/>
      <c r="G2" s="535"/>
      <c r="H2" s="431"/>
      <c r="I2" s="431"/>
      <c r="J2" s="431"/>
      <c r="K2" s="536"/>
      <c r="M2" s="532"/>
      <c r="N2" s="392"/>
      <c r="O2" s="392"/>
      <c r="P2" s="392"/>
      <c r="Q2" s="392"/>
      <c r="R2" s="393"/>
      <c r="S2" s="535"/>
      <c r="T2" s="431"/>
      <c r="U2" s="431"/>
      <c r="V2" s="431"/>
      <c r="W2" s="536"/>
      <c r="Y2" s="532"/>
      <c r="Z2" s="392"/>
      <c r="AA2" s="392"/>
      <c r="AB2" s="392"/>
      <c r="AC2" s="392"/>
      <c r="AD2" s="393"/>
      <c r="AE2" s="535"/>
      <c r="AF2" s="431"/>
      <c r="AG2" s="431"/>
      <c r="AH2" s="431"/>
      <c r="AI2" s="536"/>
    </row>
    <row r="3" spans="1:35" ht="14.65" customHeight="1" thickBot="1" x14ac:dyDescent="0.4">
      <c r="A3" s="533"/>
      <c r="B3" s="158"/>
      <c r="C3" s="158"/>
      <c r="D3" s="158"/>
      <c r="E3" s="158"/>
      <c r="F3" s="159"/>
      <c r="G3" s="352"/>
      <c r="H3" s="353"/>
      <c r="I3" s="353"/>
      <c r="J3" s="353"/>
      <c r="K3" s="537"/>
      <c r="M3" s="533"/>
      <c r="N3" s="158"/>
      <c r="O3" s="158"/>
      <c r="P3" s="158"/>
      <c r="Q3" s="158"/>
      <c r="R3" s="159"/>
      <c r="S3" s="352"/>
      <c r="T3" s="353"/>
      <c r="U3" s="353"/>
      <c r="V3" s="353"/>
      <c r="W3" s="537"/>
      <c r="Y3" s="533"/>
      <c r="Z3" s="158"/>
      <c r="AA3" s="158"/>
      <c r="AB3" s="158"/>
      <c r="AC3" s="158"/>
      <c r="AD3" s="159"/>
      <c r="AE3" s="352"/>
      <c r="AF3" s="353"/>
      <c r="AG3" s="353"/>
      <c r="AH3" s="353"/>
      <c r="AI3" s="537"/>
    </row>
    <row r="4" spans="1:35" ht="16" thickBot="1" x14ac:dyDescent="0.4">
      <c r="A4" s="326"/>
      <c r="B4" s="326"/>
      <c r="C4" s="18"/>
      <c r="D4" s="18"/>
      <c r="E4" s="18"/>
      <c r="F4" s="18"/>
      <c r="G4" s="18"/>
      <c r="H4" s="18"/>
      <c r="I4" s="18"/>
      <c r="J4" s="18"/>
      <c r="K4" s="18"/>
      <c r="M4" s="538" t="s">
        <v>632</v>
      </c>
      <c r="N4" s="331"/>
      <c r="O4" s="331"/>
      <c r="P4" s="331"/>
      <c r="Q4" s="332"/>
      <c r="R4" s="316">
        <f>Sprawozdanie!F26</f>
        <v>0</v>
      </c>
      <c r="S4" s="317"/>
      <c r="T4" s="317"/>
      <c r="U4" s="317"/>
      <c r="V4" s="317"/>
      <c r="W4" s="317"/>
      <c r="Y4" s="538" t="s">
        <v>632</v>
      </c>
      <c r="Z4" s="331"/>
      <c r="AA4" s="331"/>
      <c r="AB4" s="331"/>
      <c r="AC4" s="332"/>
      <c r="AD4" s="316" t="e">
        <f>Sprawozdanie!#REF!</f>
        <v>#REF!</v>
      </c>
      <c r="AE4" s="317"/>
      <c r="AF4" s="317"/>
      <c r="AG4" s="317"/>
      <c r="AH4" s="317"/>
      <c r="AI4" s="317"/>
    </row>
    <row r="5" spans="1:35" ht="16" thickBot="1" x14ac:dyDescent="0.4">
      <c r="A5" s="542" t="s">
        <v>3</v>
      </c>
      <c r="B5" s="326"/>
      <c r="C5" s="326"/>
      <c r="D5" s="326"/>
      <c r="E5" s="326"/>
      <c r="F5" s="327"/>
      <c r="G5" s="553">
        <f>Sprawozdanie!G10</f>
        <v>0</v>
      </c>
      <c r="H5" s="554"/>
      <c r="I5" s="554"/>
      <c r="J5" s="554"/>
      <c r="K5" s="555"/>
      <c r="M5" s="335"/>
      <c r="N5" s="335"/>
      <c r="O5" s="335"/>
      <c r="P5" s="18"/>
      <c r="Q5" s="18"/>
      <c r="R5" s="18"/>
      <c r="S5" s="18"/>
      <c r="T5" s="18"/>
      <c r="U5" s="18"/>
      <c r="V5" s="18"/>
      <c r="W5" s="18"/>
      <c r="Y5" s="335"/>
      <c r="Z5" s="335"/>
      <c r="AA5" s="335"/>
      <c r="AB5" s="18"/>
      <c r="AC5" s="18"/>
      <c r="AD5" s="18"/>
      <c r="AE5" s="18"/>
      <c r="AF5" s="18"/>
      <c r="AG5" s="18"/>
      <c r="AH5" s="18"/>
      <c r="AI5" s="18"/>
    </row>
    <row r="6" spans="1:35" ht="16" thickBot="1" x14ac:dyDescent="0.4">
      <c r="A6" s="531" t="s">
        <v>616</v>
      </c>
      <c r="B6" s="155"/>
      <c r="C6" s="155"/>
      <c r="D6" s="155"/>
      <c r="E6" s="155"/>
      <c r="F6" s="156"/>
      <c r="G6" s="350">
        <f>Sprawozdanie!G11</f>
        <v>0</v>
      </c>
      <c r="H6" s="351"/>
      <c r="I6" s="351"/>
      <c r="J6" s="351"/>
      <c r="K6" s="534"/>
      <c r="M6" s="539" t="s">
        <v>633</v>
      </c>
      <c r="N6" s="201"/>
      <c r="O6" s="201"/>
      <c r="P6" s="201"/>
      <c r="Q6" s="333"/>
      <c r="R6" s="540">
        <f>Sprawozdanie!F27</f>
        <v>0</v>
      </c>
      <c r="S6" s="541"/>
      <c r="T6" s="541"/>
      <c r="U6" s="541"/>
      <c r="V6" s="541"/>
      <c r="W6" s="541"/>
      <c r="Y6" s="539" t="s">
        <v>633</v>
      </c>
      <c r="Z6" s="201"/>
      <c r="AA6" s="201"/>
      <c r="AB6" s="201"/>
      <c r="AC6" s="333"/>
      <c r="AD6" s="540" t="e">
        <f>Sprawozdanie!#REF!</f>
        <v>#REF!</v>
      </c>
      <c r="AE6" s="541"/>
      <c r="AF6" s="541"/>
      <c r="AG6" s="541"/>
      <c r="AH6" s="541"/>
      <c r="AI6" s="541"/>
    </row>
    <row r="7" spans="1:35" ht="16" thickBot="1" x14ac:dyDescent="0.4">
      <c r="A7" s="556" t="s">
        <v>674</v>
      </c>
      <c r="B7" s="378"/>
      <c r="C7" s="378"/>
      <c r="D7" s="378"/>
      <c r="E7" s="378"/>
      <c r="F7" s="379"/>
      <c r="G7" s="352"/>
      <c r="H7" s="353"/>
      <c r="I7" s="353"/>
      <c r="J7" s="353"/>
      <c r="K7" s="537"/>
      <c r="M7" s="335"/>
      <c r="N7" s="335"/>
      <c r="O7" s="335"/>
      <c r="P7" s="18"/>
      <c r="Q7" s="18"/>
      <c r="R7" s="18"/>
      <c r="S7" s="18"/>
      <c r="T7" s="18"/>
      <c r="U7" s="18"/>
      <c r="V7" s="18"/>
      <c r="W7" s="18"/>
      <c r="Y7" s="335"/>
      <c r="Z7" s="335"/>
      <c r="AA7" s="335"/>
      <c r="AB7" s="18"/>
      <c r="AC7" s="18"/>
      <c r="AD7" s="18"/>
      <c r="AE7" s="18"/>
      <c r="AF7" s="18"/>
      <c r="AG7" s="18"/>
      <c r="AH7" s="18"/>
      <c r="AI7" s="18"/>
    </row>
    <row r="8" spans="1:35" ht="16" thickBot="1" x14ac:dyDescent="0.4">
      <c r="A8" s="542" t="s">
        <v>4</v>
      </c>
      <c r="B8" s="326"/>
      <c r="C8" s="326"/>
      <c r="D8" s="326"/>
      <c r="E8" s="326"/>
      <c r="F8" s="327"/>
      <c r="G8" s="328">
        <f>Sprawozdanie!G13</f>
        <v>0</v>
      </c>
      <c r="H8" s="329"/>
      <c r="I8" s="329"/>
      <c r="J8" s="329"/>
      <c r="K8" s="543"/>
      <c r="M8" s="364" t="s">
        <v>663</v>
      </c>
      <c r="N8" s="364"/>
      <c r="O8" s="364"/>
      <c r="P8" s="364"/>
      <c r="Q8" s="364"/>
      <c r="R8" s="364"/>
      <c r="S8" s="364"/>
      <c r="T8" s="364"/>
      <c r="U8" s="557">
        <f>Sprawozdanie!I29</f>
        <v>0</v>
      </c>
      <c r="V8" s="557"/>
      <c r="W8" s="557"/>
      <c r="Y8" s="364" t="s">
        <v>663</v>
      </c>
      <c r="Z8" s="364"/>
      <c r="AA8" s="364"/>
      <c r="AB8" s="364"/>
      <c r="AC8" s="364"/>
      <c r="AD8" s="364"/>
      <c r="AE8" s="364"/>
      <c r="AF8" s="364"/>
      <c r="AG8" s="557" t="e">
        <f>Sprawozdanie!#REF!</f>
        <v>#REF!</v>
      </c>
      <c r="AH8" s="557"/>
      <c r="AI8" s="557"/>
    </row>
    <row r="9" spans="1:35" ht="16" thickBot="1" x14ac:dyDescent="0.4">
      <c r="A9" s="542" t="s">
        <v>5</v>
      </c>
      <c r="B9" s="326"/>
      <c r="C9" s="326"/>
      <c r="D9" s="326"/>
      <c r="E9" s="326"/>
      <c r="F9" s="327"/>
      <c r="G9" s="328">
        <f>Sprawozdanie!G14</f>
        <v>0</v>
      </c>
      <c r="H9" s="329"/>
      <c r="I9" s="329"/>
      <c r="J9" s="329"/>
      <c r="K9" s="543"/>
      <c r="M9" s="392"/>
      <c r="N9" s="392"/>
      <c r="O9" s="392"/>
      <c r="P9" s="18"/>
      <c r="Q9" s="18"/>
      <c r="R9" s="18"/>
      <c r="S9" s="18"/>
      <c r="T9" s="18"/>
      <c r="U9" s="18"/>
      <c r="V9" s="18"/>
      <c r="W9" s="18"/>
      <c r="Y9" s="392"/>
      <c r="Z9" s="392"/>
      <c r="AA9" s="392"/>
      <c r="AB9" s="18"/>
      <c r="AC9" s="18"/>
      <c r="AD9" s="18"/>
      <c r="AE9" s="18"/>
      <c r="AF9" s="18"/>
      <c r="AG9" s="18"/>
      <c r="AH9" s="18"/>
      <c r="AI9" s="18"/>
    </row>
    <row r="10" spans="1:35" ht="16" thickBot="1" x14ac:dyDescent="0.4">
      <c r="A10" s="531" t="s">
        <v>6</v>
      </c>
      <c r="B10" s="155"/>
      <c r="C10" s="155"/>
      <c r="D10" s="155"/>
      <c r="E10" s="155"/>
      <c r="F10" s="156"/>
      <c r="G10" s="544">
        <f>Sprawozdanie!G15</f>
        <v>0</v>
      </c>
      <c r="H10" s="545"/>
      <c r="I10" s="545"/>
      <c r="J10" s="545"/>
      <c r="K10" s="546"/>
      <c r="M10" s="253" t="s">
        <v>636</v>
      </c>
      <c r="N10" s="253"/>
      <c r="O10" s="253"/>
      <c r="P10" s="253"/>
      <c r="Q10" s="253"/>
      <c r="R10" s="256" t="s">
        <v>637</v>
      </c>
      <c r="S10" s="256"/>
      <c r="T10" s="257" t="s">
        <v>638</v>
      </c>
      <c r="U10" s="257"/>
      <c r="V10" s="257"/>
      <c r="W10" s="257"/>
      <c r="Y10" s="253" t="s">
        <v>636</v>
      </c>
      <c r="Z10" s="253"/>
      <c r="AA10" s="253"/>
      <c r="AB10" s="253"/>
      <c r="AC10" s="253"/>
      <c r="AD10" s="256" t="s">
        <v>637</v>
      </c>
      <c r="AE10" s="256"/>
      <c r="AF10" s="257" t="s">
        <v>638</v>
      </c>
      <c r="AG10" s="257"/>
      <c r="AH10" s="257"/>
      <c r="AI10" s="257"/>
    </row>
    <row r="11" spans="1:35" ht="16" thickBot="1" x14ac:dyDescent="0.4">
      <c r="A11" s="550" t="s">
        <v>675</v>
      </c>
      <c r="B11" s="551"/>
      <c r="C11" s="551"/>
      <c r="D11" s="551"/>
      <c r="E11" s="551"/>
      <c r="F11" s="552"/>
      <c r="G11" s="547"/>
      <c r="H11" s="548"/>
      <c r="I11" s="548"/>
      <c r="J11" s="548"/>
      <c r="K11" s="549"/>
      <c r="M11" s="255"/>
      <c r="N11" s="255"/>
      <c r="O11" s="255"/>
      <c r="P11" s="255"/>
      <c r="Q11" s="255"/>
      <c r="R11" s="259" t="s">
        <v>657</v>
      </c>
      <c r="S11" s="260"/>
      <c r="T11" s="261" t="s">
        <v>639</v>
      </c>
      <c r="U11" s="261"/>
      <c r="V11" s="261" t="s">
        <v>640</v>
      </c>
      <c r="W11" s="261"/>
      <c r="Y11" s="255"/>
      <c r="Z11" s="255"/>
      <c r="AA11" s="255"/>
      <c r="AB11" s="255"/>
      <c r="AC11" s="255"/>
      <c r="AD11" s="259" t="s">
        <v>657</v>
      </c>
      <c r="AE11" s="260"/>
      <c r="AF11" s="261" t="s">
        <v>639</v>
      </c>
      <c r="AG11" s="261"/>
      <c r="AH11" s="261" t="s">
        <v>640</v>
      </c>
      <c r="AI11" s="261"/>
    </row>
    <row r="12" spans="1:35" ht="16" thickBot="1" x14ac:dyDescent="0.4">
      <c r="A12" s="525" t="s">
        <v>664</v>
      </c>
      <c r="B12" s="369"/>
      <c r="C12" s="369"/>
      <c r="D12" s="369"/>
      <c r="E12" s="369"/>
      <c r="F12" s="370"/>
      <c r="G12" s="529" t="e">
        <f>Sprawozdanie!#REF!</f>
        <v>#REF!</v>
      </c>
      <c r="H12" s="529"/>
      <c r="I12" s="529"/>
      <c r="J12" s="529"/>
      <c r="K12" s="530"/>
      <c r="M12" s="558" t="str">
        <f>Sprawozdanie!A165</f>
        <v>STANOWISKO MYCIA RĄK</v>
      </c>
      <c r="N12" s="558"/>
      <c r="O12" s="558"/>
      <c r="P12" s="558"/>
      <c r="Q12" s="558"/>
      <c r="R12" s="559">
        <f>Sprawozdanie!F165</f>
        <v>0</v>
      </c>
      <c r="S12" s="559"/>
      <c r="T12" s="560"/>
      <c r="U12" s="560"/>
      <c r="V12" s="560"/>
      <c r="W12" s="560"/>
      <c r="Y12" s="558" t="e">
        <f>Sprawozdanie!#REF!</f>
        <v>#REF!</v>
      </c>
      <c r="Z12" s="558"/>
      <c r="AA12" s="558"/>
      <c r="AB12" s="558"/>
      <c r="AC12" s="558"/>
      <c r="AD12" s="559" t="e">
        <f>Sprawozdanie!#REF!</f>
        <v>#REF!</v>
      </c>
      <c r="AE12" s="559"/>
      <c r="AF12" s="560"/>
      <c r="AG12" s="560"/>
      <c r="AH12" s="560"/>
      <c r="AI12" s="560"/>
    </row>
    <row r="13" spans="1:35" ht="16" thickBot="1" x14ac:dyDescent="0.4">
      <c r="A13" s="525" t="s">
        <v>665</v>
      </c>
      <c r="B13" s="369"/>
      <c r="C13" s="369"/>
      <c r="D13" s="369"/>
      <c r="E13" s="369"/>
      <c r="F13" s="370"/>
      <c r="G13" s="398">
        <f>Sprawozdanie!G17</f>
        <v>0</v>
      </c>
      <c r="H13" s="398"/>
      <c r="I13" s="398"/>
      <c r="J13" s="398"/>
      <c r="K13" s="528"/>
      <c r="M13" s="558" t="str">
        <f>Sprawozdanie!A166</f>
        <v>STANOWISKO SPORZĄDZANIA POTRAW I NAPOJÓW ORAZ PRODUKCJI CIAST</v>
      </c>
      <c r="N13" s="558"/>
      <c r="O13" s="558"/>
      <c r="P13" s="558"/>
      <c r="Q13" s="558"/>
      <c r="R13" s="559">
        <f>Sprawozdanie!F166</f>
        <v>0</v>
      </c>
      <c r="S13" s="559"/>
      <c r="T13" s="560"/>
      <c r="U13" s="560"/>
      <c r="V13" s="560"/>
      <c r="W13" s="560"/>
      <c r="Y13" s="558" t="e">
        <f>Sprawozdanie!#REF!</f>
        <v>#REF!</v>
      </c>
      <c r="Z13" s="558"/>
      <c r="AA13" s="558"/>
      <c r="AB13" s="558"/>
      <c r="AC13" s="558"/>
      <c r="AD13" s="559" t="e">
        <f>Sprawozdanie!#REF!</f>
        <v>#REF!</v>
      </c>
      <c r="AE13" s="559"/>
      <c r="AF13" s="560"/>
      <c r="AG13" s="560"/>
      <c r="AH13" s="560"/>
      <c r="AI13" s="560"/>
    </row>
    <row r="14" spans="1:35" ht="16" thickBot="1" x14ac:dyDescent="0.4">
      <c r="A14" s="525" t="s">
        <v>673</v>
      </c>
      <c r="B14" s="369"/>
      <c r="C14" s="369"/>
      <c r="D14" s="369"/>
      <c r="E14" s="369"/>
      <c r="F14" s="370"/>
      <c r="G14" s="398">
        <f>Sprawozdanie!G18</f>
        <v>0</v>
      </c>
      <c r="H14" s="398"/>
      <c r="I14" s="398"/>
      <c r="J14" s="398"/>
      <c r="K14" s="528"/>
      <c r="M14" s="558" t="str">
        <f>Sprawozdanie!A167</f>
        <v>STANOWISKO OBRÓBKI WSTĘPNEJ</v>
      </c>
      <c r="N14" s="558"/>
      <c r="O14" s="558"/>
      <c r="P14" s="558"/>
      <c r="Q14" s="558"/>
      <c r="R14" s="559">
        <f>Sprawozdanie!F167</f>
        <v>0</v>
      </c>
      <c r="S14" s="559"/>
      <c r="T14" s="560"/>
      <c r="U14" s="560"/>
      <c r="V14" s="560"/>
      <c r="W14" s="560"/>
      <c r="Y14" s="558" t="e">
        <f>Sprawozdanie!#REF!</f>
        <v>#REF!</v>
      </c>
      <c r="Z14" s="558"/>
      <c r="AA14" s="558"/>
      <c r="AB14" s="558"/>
      <c r="AC14" s="558"/>
      <c r="AD14" s="559" t="e">
        <f>Sprawozdanie!#REF!</f>
        <v>#REF!</v>
      </c>
      <c r="AE14" s="559"/>
      <c r="AF14" s="560"/>
      <c r="AG14" s="560"/>
      <c r="AH14" s="560"/>
      <c r="AI14" s="560"/>
    </row>
    <row r="15" spans="1:35" ht="16" thickBot="1" x14ac:dyDescent="0.4">
      <c r="A15" s="525" t="s">
        <v>666</v>
      </c>
      <c r="B15" s="369"/>
      <c r="C15" s="369"/>
      <c r="D15" s="369"/>
      <c r="E15" s="369"/>
      <c r="F15" s="370"/>
      <c r="G15" s="398">
        <f>Sprawozdanie!G19</f>
        <v>0</v>
      </c>
      <c r="H15" s="398"/>
      <c r="I15" s="398"/>
      <c r="J15" s="398"/>
      <c r="K15" s="528"/>
      <c r="M15" s="558" t="str">
        <f>Sprawozdanie!A168</f>
        <v>STANOWISKO OBRÓBKI CIEPLNEJ</v>
      </c>
      <c r="N15" s="558"/>
      <c r="O15" s="558"/>
      <c r="P15" s="558"/>
      <c r="Q15" s="558"/>
      <c r="R15" s="559">
        <f>Sprawozdanie!F168</f>
        <v>0</v>
      </c>
      <c r="S15" s="559"/>
      <c r="T15" s="560"/>
      <c r="U15" s="560"/>
      <c r="V15" s="560"/>
      <c r="W15" s="560"/>
      <c r="Y15" s="558" t="e">
        <f>Sprawozdanie!#REF!</f>
        <v>#REF!</v>
      </c>
      <c r="Z15" s="558"/>
      <c r="AA15" s="558"/>
      <c r="AB15" s="558"/>
      <c r="AC15" s="558"/>
      <c r="AD15" s="559" t="e">
        <f>Sprawozdanie!#REF!</f>
        <v>#REF!</v>
      </c>
      <c r="AE15" s="559"/>
      <c r="AF15" s="560"/>
      <c r="AG15" s="560"/>
      <c r="AH15" s="560"/>
      <c r="AI15" s="560"/>
    </row>
    <row r="16" spans="1:35" ht="16" thickBot="1" x14ac:dyDescent="0.4">
      <c r="A16" s="525" t="s">
        <v>667</v>
      </c>
      <c r="B16" s="369"/>
      <c r="C16" s="369"/>
      <c r="D16" s="369"/>
      <c r="E16" s="369"/>
      <c r="F16" s="370"/>
      <c r="G16" s="526">
        <f>Sprawozdanie!G20</f>
        <v>0</v>
      </c>
      <c r="H16" s="526"/>
      <c r="I16" s="526"/>
      <c r="J16" s="526"/>
      <c r="K16" s="527"/>
      <c r="M16" s="558" t="str">
        <f>Sprawozdanie!A169</f>
        <v>STANOWISKO PRODUKCJI POTRAW Z MIĘSA</v>
      </c>
      <c r="N16" s="558"/>
      <c r="O16" s="558"/>
      <c r="P16" s="558"/>
      <c r="Q16" s="558"/>
      <c r="R16" s="559">
        <f>Sprawozdanie!F169</f>
        <v>0</v>
      </c>
      <c r="S16" s="559"/>
      <c r="T16" s="560"/>
      <c r="U16" s="560"/>
      <c r="V16" s="560"/>
      <c r="W16" s="560"/>
      <c r="Y16" s="558" t="e">
        <f>Sprawozdanie!#REF!</f>
        <v>#REF!</v>
      </c>
      <c r="Z16" s="558"/>
      <c r="AA16" s="558"/>
      <c r="AB16" s="558"/>
      <c r="AC16" s="558"/>
      <c r="AD16" s="559" t="e">
        <f>Sprawozdanie!#REF!</f>
        <v>#REF!</v>
      </c>
      <c r="AE16" s="559"/>
      <c r="AF16" s="560"/>
      <c r="AG16" s="560"/>
      <c r="AH16" s="560"/>
      <c r="AI16" s="560"/>
    </row>
    <row r="17" spans="1:35" ht="16" thickBot="1" x14ac:dyDescent="0.4">
      <c r="A17" s="525" t="s">
        <v>668</v>
      </c>
      <c r="B17" s="369"/>
      <c r="C17" s="369"/>
      <c r="D17" s="369"/>
      <c r="E17" s="369"/>
      <c r="F17" s="370"/>
      <c r="G17" s="398">
        <f>Sprawozdanie!G21</f>
        <v>0</v>
      </c>
      <c r="H17" s="398"/>
      <c r="I17" s="398"/>
      <c r="J17" s="398"/>
      <c r="K17" s="528"/>
      <c r="M17" s="558" t="str">
        <f>Sprawozdanie!A170</f>
        <v>STANOWISKO EKSPEDYCJI POTRAW</v>
      </c>
      <c r="N17" s="558"/>
      <c r="O17" s="558"/>
      <c r="P17" s="558"/>
      <c r="Q17" s="558"/>
      <c r="R17" s="559">
        <f>Sprawozdanie!F170</f>
        <v>0</v>
      </c>
      <c r="S17" s="559"/>
      <c r="T17" s="560"/>
      <c r="U17" s="560"/>
      <c r="V17" s="560"/>
      <c r="W17" s="560"/>
      <c r="Y17" s="558" t="e">
        <f>Sprawozdanie!#REF!</f>
        <v>#REF!</v>
      </c>
      <c r="Z17" s="558"/>
      <c r="AA17" s="558"/>
      <c r="AB17" s="558"/>
      <c r="AC17" s="558"/>
      <c r="AD17" s="559" t="e">
        <f>Sprawozdanie!#REF!</f>
        <v>#REF!</v>
      </c>
      <c r="AE17" s="559"/>
      <c r="AF17" s="560"/>
      <c r="AG17" s="560"/>
      <c r="AH17" s="560"/>
      <c r="AI17" s="560"/>
    </row>
    <row r="18" spans="1:35" ht="16" thickBot="1" x14ac:dyDescent="0.4">
      <c r="M18" s="558" t="str">
        <f>Sprawozdanie!A171</f>
        <v>STANOWISKO MYCIA NACZYŃ</v>
      </c>
      <c r="N18" s="558"/>
      <c r="O18" s="558"/>
      <c r="P18" s="558"/>
      <c r="Q18" s="558"/>
      <c r="R18" s="559">
        <f>Sprawozdanie!F171</f>
        <v>0</v>
      </c>
      <c r="S18" s="559"/>
      <c r="T18" s="560"/>
      <c r="U18" s="560"/>
      <c r="V18" s="560"/>
      <c r="W18" s="560"/>
      <c r="Y18" s="558" t="e">
        <f>Sprawozdanie!#REF!</f>
        <v>#REF!</v>
      </c>
      <c r="Z18" s="558"/>
      <c r="AA18" s="558"/>
      <c r="AB18" s="558"/>
      <c r="AC18" s="558"/>
      <c r="AD18" s="559" t="e">
        <f>Sprawozdanie!#REF!</f>
        <v>#REF!</v>
      </c>
      <c r="AE18" s="559"/>
      <c r="AF18" s="560"/>
      <c r="AG18" s="560"/>
      <c r="AH18" s="560"/>
      <c r="AI18" s="560"/>
    </row>
    <row r="19" spans="1:35" ht="16" thickBot="1" x14ac:dyDescent="0.4">
      <c r="M19" s="558" t="str">
        <f>Sprawozdanie!A172</f>
        <v>USŁUGI REMONTOWO - ADAPTACYJNE</v>
      </c>
      <c r="N19" s="558"/>
      <c r="O19" s="558"/>
      <c r="P19" s="558"/>
      <c r="Q19" s="558"/>
      <c r="R19" s="559">
        <f>Sprawozdanie!F172</f>
        <v>0</v>
      </c>
      <c r="S19" s="559"/>
      <c r="T19" s="560"/>
      <c r="U19" s="560"/>
      <c r="V19" s="560"/>
      <c r="W19" s="560"/>
      <c r="Y19" s="558" t="e">
        <f>Sprawozdanie!#REF!</f>
        <v>#REF!</v>
      </c>
      <c r="Z19" s="558"/>
      <c r="AA19" s="558"/>
      <c r="AB19" s="558"/>
      <c r="AC19" s="558"/>
      <c r="AD19" s="559" t="e">
        <f>Sprawozdanie!#REF!</f>
        <v>#REF!</v>
      </c>
      <c r="AE19" s="559"/>
      <c r="AF19" s="560"/>
      <c r="AG19" s="560"/>
      <c r="AH19" s="560"/>
      <c r="AI19" s="560"/>
    </row>
    <row r="20" spans="1:35" ht="16" thickBot="1" x14ac:dyDescent="0.4">
      <c r="M20" s="558" t="str">
        <f>Sprawozdanie!A173</f>
        <v>WYPOSAŻENIE POMIESZCZEŃ PRZEZNACZONYCH DO SPOŻYWANIA POSIŁKÓW</v>
      </c>
      <c r="N20" s="558"/>
      <c r="O20" s="558"/>
      <c r="P20" s="558"/>
      <c r="Q20" s="558"/>
      <c r="R20" s="559">
        <f>Sprawozdanie!F173</f>
        <v>0</v>
      </c>
      <c r="S20" s="559"/>
      <c r="T20" s="560"/>
      <c r="U20" s="560"/>
      <c r="V20" s="560"/>
      <c r="W20" s="560"/>
      <c r="Y20" s="558" t="e">
        <f>Sprawozdanie!#REF!</f>
        <v>#REF!</v>
      </c>
      <c r="Z20" s="558"/>
      <c r="AA20" s="558"/>
      <c r="AB20" s="558"/>
      <c r="AC20" s="558"/>
      <c r="AD20" s="559" t="e">
        <f>Sprawozdanie!#REF!</f>
        <v>#REF!</v>
      </c>
      <c r="AE20" s="559"/>
      <c r="AF20" s="560"/>
      <c r="AG20" s="560"/>
      <c r="AH20" s="560"/>
      <c r="AI20" s="560"/>
    </row>
    <row r="21" spans="1:35" ht="16" thickBot="1" x14ac:dyDescent="0.4">
      <c r="M21" s="563" t="s">
        <v>656</v>
      </c>
      <c r="N21" s="563"/>
      <c r="O21" s="563"/>
      <c r="P21" s="563"/>
      <c r="Q21" s="563"/>
      <c r="R21" s="564">
        <f>SUM(R12:S20)</f>
        <v>0</v>
      </c>
      <c r="S21" s="565"/>
      <c r="T21" s="564">
        <f>SUM(T12:U20)</f>
        <v>0</v>
      </c>
      <c r="U21" s="565"/>
      <c r="V21" s="564">
        <f>SUM(V12:W20)</f>
        <v>0</v>
      </c>
      <c r="W21" s="565"/>
      <c r="Y21" s="563" t="s">
        <v>656</v>
      </c>
      <c r="Z21" s="563"/>
      <c r="AA21" s="563"/>
      <c r="AB21" s="563"/>
      <c r="AC21" s="563"/>
      <c r="AD21" s="564" t="e">
        <f>SUM(AD12:AE20)</f>
        <v>#REF!</v>
      </c>
      <c r="AE21" s="565"/>
      <c r="AF21" s="564">
        <f>SUM(AF12:AG20)</f>
        <v>0</v>
      </c>
      <c r="AG21" s="565"/>
      <c r="AH21" s="564">
        <f>SUM(AH12:AI20)</f>
        <v>0</v>
      </c>
      <c r="AI21" s="565"/>
    </row>
    <row r="22" spans="1:35" ht="16" thickBot="1" x14ac:dyDescent="0.4">
      <c r="M22" s="21"/>
      <c r="N22" s="22"/>
      <c r="O22" s="22"/>
      <c r="P22" s="22"/>
      <c r="Q22" s="22"/>
      <c r="R22" s="23"/>
      <c r="S22" s="23"/>
      <c r="T22" s="23"/>
      <c r="U22" s="23"/>
      <c r="V22" s="23"/>
      <c r="W22" s="24"/>
      <c r="Y22" s="21"/>
      <c r="Z22" s="22"/>
      <c r="AA22" s="22"/>
      <c r="AB22" s="22"/>
      <c r="AC22" s="22"/>
      <c r="AD22" s="23"/>
      <c r="AE22" s="23"/>
      <c r="AF22" s="23"/>
      <c r="AG22" s="23"/>
      <c r="AH22" s="23"/>
      <c r="AI22" s="24"/>
    </row>
    <row r="23" spans="1:35" ht="16" thickBot="1" x14ac:dyDescent="0.4">
      <c r="M23" s="561" t="s">
        <v>659</v>
      </c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Y23" s="561" t="s">
        <v>659</v>
      </c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</row>
    <row r="24" spans="1:35" ht="16" thickBot="1" x14ac:dyDescent="0.4">
      <c r="M24" s="562"/>
      <c r="N24" s="233"/>
      <c r="O24" s="234" t="s">
        <v>676</v>
      </c>
      <c r="P24" s="235"/>
      <c r="Q24" s="236" t="s">
        <v>641</v>
      </c>
      <c r="R24" s="237"/>
      <c r="S24" s="236" t="s">
        <v>662</v>
      </c>
      <c r="T24" s="237"/>
      <c r="U24" s="236" t="s">
        <v>642</v>
      </c>
      <c r="V24" s="237"/>
      <c r="W24" s="25"/>
      <c r="Y24" s="562"/>
      <c r="Z24" s="233"/>
      <c r="AA24" s="234" t="s">
        <v>676</v>
      </c>
      <c r="AB24" s="235"/>
      <c r="AC24" s="236" t="s">
        <v>641</v>
      </c>
      <c r="AD24" s="237"/>
      <c r="AE24" s="236" t="s">
        <v>662</v>
      </c>
      <c r="AF24" s="237"/>
      <c r="AG24" s="236" t="s">
        <v>642</v>
      </c>
      <c r="AH24" s="237"/>
      <c r="AI24" s="25"/>
    </row>
    <row r="25" spans="1:35" ht="16" thickBot="1" x14ac:dyDescent="0.4">
      <c r="M25" s="567" t="s">
        <v>660</v>
      </c>
      <c r="N25" s="239"/>
      <c r="O25" s="242" t="s">
        <v>643</v>
      </c>
      <c r="P25" s="243"/>
      <c r="Q25" s="571">
        <f>Sprawozdanie!E178</f>
        <v>0</v>
      </c>
      <c r="R25" s="572"/>
      <c r="S25" s="571">
        <f>Sprawozdanie!G178</f>
        <v>0</v>
      </c>
      <c r="T25" s="572"/>
      <c r="U25" s="573">
        <f>Sprawozdanie!I178</f>
        <v>0</v>
      </c>
      <c r="V25" s="574"/>
      <c r="W25" s="25"/>
      <c r="Y25" s="567" t="s">
        <v>660</v>
      </c>
      <c r="Z25" s="239"/>
      <c r="AA25" s="242" t="s">
        <v>643</v>
      </c>
      <c r="AB25" s="243"/>
      <c r="AC25" s="571" t="e">
        <f>Sprawozdanie!#REF!</f>
        <v>#REF!</v>
      </c>
      <c r="AD25" s="572"/>
      <c r="AE25" s="571" t="e">
        <f>Sprawozdanie!#REF!</f>
        <v>#REF!</v>
      </c>
      <c r="AF25" s="572"/>
      <c r="AG25" s="573" t="e">
        <f>Sprawozdanie!#REF!</f>
        <v>#REF!</v>
      </c>
      <c r="AH25" s="574"/>
      <c r="AI25" s="25"/>
    </row>
    <row r="26" spans="1:35" ht="16" thickBot="1" x14ac:dyDescent="0.4">
      <c r="M26" s="568"/>
      <c r="N26" s="241"/>
      <c r="O26" s="242" t="s">
        <v>644</v>
      </c>
      <c r="P26" s="243"/>
      <c r="Q26" s="246">
        <v>1</v>
      </c>
      <c r="R26" s="247"/>
      <c r="S26" s="198" t="e">
        <f>S25/Q25</f>
        <v>#DIV/0!</v>
      </c>
      <c r="T26" s="199"/>
      <c r="U26" s="198" t="e">
        <f>U25/Q25</f>
        <v>#DIV/0!</v>
      </c>
      <c r="V26" s="199"/>
      <c r="W26" s="25"/>
      <c r="Y26" s="568"/>
      <c r="Z26" s="241"/>
      <c r="AA26" s="242" t="s">
        <v>644</v>
      </c>
      <c r="AB26" s="243"/>
      <c r="AC26" s="246">
        <v>1</v>
      </c>
      <c r="AD26" s="247"/>
      <c r="AE26" s="198" t="e">
        <f>AE25/AC25</f>
        <v>#REF!</v>
      </c>
      <c r="AF26" s="199"/>
      <c r="AG26" s="198" t="e">
        <f>AG25/AC25</f>
        <v>#REF!</v>
      </c>
      <c r="AH26" s="199"/>
      <c r="AI26" s="25"/>
    </row>
    <row r="27" spans="1:35" ht="16" thickBot="1" x14ac:dyDescent="0.4">
      <c r="M27" s="567" t="s">
        <v>661</v>
      </c>
      <c r="N27" s="239"/>
      <c r="O27" s="242" t="s">
        <v>643</v>
      </c>
      <c r="P27" s="243"/>
      <c r="Q27" s="569">
        <f>SUM(S27:V27)</f>
        <v>0</v>
      </c>
      <c r="R27" s="570"/>
      <c r="S27" s="569">
        <f>Sprawozdanie!G180</f>
        <v>0</v>
      </c>
      <c r="T27" s="570"/>
      <c r="U27" s="569">
        <f>Sprawozdanie!I180</f>
        <v>0</v>
      </c>
      <c r="V27" s="570"/>
      <c r="W27" s="25"/>
      <c r="Y27" s="567" t="s">
        <v>661</v>
      </c>
      <c r="Z27" s="239"/>
      <c r="AA27" s="242" t="s">
        <v>643</v>
      </c>
      <c r="AB27" s="243"/>
      <c r="AC27" s="569" t="e">
        <f>SUM(AE27:AH27)</f>
        <v>#REF!</v>
      </c>
      <c r="AD27" s="570"/>
      <c r="AE27" s="569" t="e">
        <f>Sprawozdanie!#REF!</f>
        <v>#REF!</v>
      </c>
      <c r="AF27" s="570"/>
      <c r="AG27" s="569" t="e">
        <f>Sprawozdanie!#REF!</f>
        <v>#REF!</v>
      </c>
      <c r="AH27" s="570"/>
      <c r="AI27" s="25"/>
    </row>
    <row r="28" spans="1:35" ht="16" thickBot="1" x14ac:dyDescent="0.4">
      <c r="M28" s="568"/>
      <c r="N28" s="241"/>
      <c r="O28" s="242" t="s">
        <v>644</v>
      </c>
      <c r="P28" s="243"/>
      <c r="Q28" s="246">
        <v>1</v>
      </c>
      <c r="R28" s="247"/>
      <c r="S28" s="198" t="e">
        <f>S27/Q27</f>
        <v>#DIV/0!</v>
      </c>
      <c r="T28" s="199"/>
      <c r="U28" s="198" t="e">
        <f>U27/Q27</f>
        <v>#DIV/0!</v>
      </c>
      <c r="V28" s="199"/>
      <c r="W28" s="25"/>
      <c r="Y28" s="568"/>
      <c r="Z28" s="241"/>
      <c r="AA28" s="242" t="s">
        <v>644</v>
      </c>
      <c r="AB28" s="243"/>
      <c r="AC28" s="246">
        <v>1</v>
      </c>
      <c r="AD28" s="247"/>
      <c r="AE28" s="198" t="e">
        <f>AE27/AC27</f>
        <v>#REF!</v>
      </c>
      <c r="AF28" s="199"/>
      <c r="AG28" s="198" t="e">
        <f>AG27/AC27</f>
        <v>#REF!</v>
      </c>
      <c r="AH28" s="199"/>
      <c r="AI28" s="25"/>
    </row>
    <row r="29" spans="1:35" ht="16" thickBot="1" x14ac:dyDescent="0.4">
      <c r="M29" s="539"/>
      <c r="N29" s="201"/>
      <c r="O29" s="201"/>
      <c r="P29" s="201"/>
      <c r="Q29" s="201"/>
      <c r="R29" s="201"/>
      <c r="S29" s="201"/>
      <c r="T29" s="201"/>
      <c r="U29" s="201"/>
      <c r="V29" s="201"/>
      <c r="W29" s="201"/>
    </row>
    <row r="30" spans="1:35" ht="16" thickBot="1" x14ac:dyDescent="0.4">
      <c r="M30" s="566"/>
      <c r="N30" s="566"/>
      <c r="O30" s="566"/>
      <c r="P30" s="18"/>
      <c r="Q30" s="18"/>
      <c r="R30" s="18"/>
      <c r="S30" s="18"/>
      <c r="T30" s="18"/>
      <c r="U30" s="18"/>
      <c r="V30" s="18"/>
      <c r="W30" s="18"/>
    </row>
    <row r="31" spans="1:35" ht="16" thickBot="1" x14ac:dyDescent="0.4">
      <c r="M31" s="32" t="s">
        <v>679</v>
      </c>
      <c r="N31" s="33"/>
      <c r="O31" s="33"/>
      <c r="P31" s="33"/>
      <c r="Q31" s="33"/>
      <c r="R31" s="33"/>
      <c r="S31" s="33"/>
      <c r="T31" s="517">
        <f>Sprawozdanie!H31</f>
        <v>0</v>
      </c>
      <c r="U31" s="517"/>
      <c r="V31" s="517"/>
      <c r="W31" s="517"/>
      <c r="Y31" s="32" t="s">
        <v>679</v>
      </c>
      <c r="Z31" s="33"/>
      <c r="AA31" s="33"/>
      <c r="AB31" s="33"/>
      <c r="AC31" s="33"/>
      <c r="AD31" s="33"/>
      <c r="AE31" s="33"/>
      <c r="AF31" s="517" t="e">
        <f>Sprawozdanie!#REF!</f>
        <v>#REF!</v>
      </c>
      <c r="AG31" s="517"/>
      <c r="AH31" s="517"/>
      <c r="AI31" s="517"/>
    </row>
    <row r="32" spans="1:35" ht="15.5" x14ac:dyDescent="0.35">
      <c r="M32" s="518" t="s">
        <v>684</v>
      </c>
      <c r="N32" s="518"/>
      <c r="O32" s="518"/>
      <c r="P32" s="518"/>
      <c r="Q32" s="518"/>
      <c r="R32" s="518"/>
      <c r="S32" s="518"/>
      <c r="T32" s="518"/>
      <c r="U32" s="519">
        <f>Sprawozdanie!I32</f>
        <v>0</v>
      </c>
      <c r="V32" s="519"/>
      <c r="W32" s="519"/>
      <c r="Y32" s="518" t="s">
        <v>684</v>
      </c>
      <c r="Z32" s="518"/>
      <c r="AA32" s="518"/>
      <c r="AB32" s="518"/>
      <c r="AC32" s="518"/>
      <c r="AD32" s="518"/>
      <c r="AE32" s="518"/>
      <c r="AF32" s="518"/>
      <c r="AG32" s="519" t="e">
        <f>Sprawozdanie!#REF!</f>
        <v>#REF!</v>
      </c>
      <c r="AH32" s="519"/>
      <c r="AI32" s="519"/>
    </row>
    <row r="34" spans="13:35" ht="15.5" x14ac:dyDescent="0.35">
      <c r="M34" s="520" t="s">
        <v>687</v>
      </c>
      <c r="N34" s="520"/>
      <c r="O34" s="520"/>
      <c r="P34" s="520"/>
      <c r="Q34" s="520"/>
      <c r="R34" s="520"/>
      <c r="S34" s="520"/>
      <c r="T34" s="520"/>
      <c r="U34" s="521">
        <f>Sprawozdanie!I200</f>
        <v>0</v>
      </c>
      <c r="V34" s="521"/>
      <c r="W34" s="521"/>
      <c r="Y34" s="520" t="s">
        <v>687</v>
      </c>
      <c r="Z34" s="520"/>
      <c r="AA34" s="520"/>
      <c r="AB34" s="520"/>
      <c r="AC34" s="520"/>
      <c r="AD34" s="520"/>
      <c r="AE34" s="520"/>
      <c r="AF34" s="520"/>
      <c r="AG34" s="521" t="e">
        <f>Sprawozdanie!#REF!</f>
        <v>#REF!</v>
      </c>
      <c r="AH34" s="521"/>
      <c r="AI34" s="521"/>
    </row>
    <row r="35" spans="13:35" ht="15.5" x14ac:dyDescent="0.35">
      <c r="M35" s="522" t="s">
        <v>688</v>
      </c>
      <c r="N35" s="523"/>
      <c r="O35" s="523"/>
      <c r="P35" s="523"/>
      <c r="Q35" s="523"/>
      <c r="R35" s="523"/>
      <c r="S35" s="523"/>
      <c r="T35" s="524"/>
      <c r="U35" s="151">
        <f>Sprawozdanie!I201</f>
        <v>0</v>
      </c>
      <c r="V35" s="152"/>
      <c r="W35" s="153"/>
      <c r="Y35" s="522" t="s">
        <v>688</v>
      </c>
      <c r="Z35" s="523"/>
      <c r="AA35" s="523"/>
      <c r="AB35" s="523"/>
      <c r="AC35" s="523"/>
      <c r="AD35" s="523"/>
      <c r="AE35" s="523"/>
      <c r="AF35" s="524"/>
      <c r="AG35" s="151" t="e">
        <f>Sprawozdanie!#REF!</f>
        <v>#REF!</v>
      </c>
      <c r="AH35" s="152"/>
      <c r="AI35" s="153"/>
    </row>
  </sheetData>
  <mergeCells count="205">
    <mergeCell ref="Y27:Z28"/>
    <mergeCell ref="AA27:AB27"/>
    <mergeCell ref="AC27:AD27"/>
    <mergeCell ref="AE27:AF27"/>
    <mergeCell ref="AG27:AH27"/>
    <mergeCell ref="AA28:AB28"/>
    <mergeCell ref="AC28:AD28"/>
    <mergeCell ref="AE28:AF28"/>
    <mergeCell ref="AG28:AH28"/>
    <mergeCell ref="Y25:Z26"/>
    <mergeCell ref="AA25:AB25"/>
    <mergeCell ref="AC25:AD25"/>
    <mergeCell ref="AE25:AF25"/>
    <mergeCell ref="AG25:AH25"/>
    <mergeCell ref="AA26:AB26"/>
    <mergeCell ref="AC26:AD26"/>
    <mergeCell ref="AE26:AF26"/>
    <mergeCell ref="AG26:AH26"/>
    <mergeCell ref="Y23:AI23"/>
    <mergeCell ref="Y24:Z24"/>
    <mergeCell ref="AA24:AB24"/>
    <mergeCell ref="AC24:AD24"/>
    <mergeCell ref="AE24:AF24"/>
    <mergeCell ref="AG24:AH24"/>
    <mergeCell ref="Y20:AC20"/>
    <mergeCell ref="AD20:AE20"/>
    <mergeCell ref="AF20:AG20"/>
    <mergeCell ref="AH20:AI20"/>
    <mergeCell ref="Y21:AC21"/>
    <mergeCell ref="AD21:AE21"/>
    <mergeCell ref="AF21:AG21"/>
    <mergeCell ref="AH21:AI21"/>
    <mergeCell ref="Y18:AC18"/>
    <mergeCell ref="AD18:AE18"/>
    <mergeCell ref="AF18:AG18"/>
    <mergeCell ref="AH18:AI18"/>
    <mergeCell ref="Y19:AC19"/>
    <mergeCell ref="AD19:AE19"/>
    <mergeCell ref="AF19:AG19"/>
    <mergeCell ref="AH19:AI19"/>
    <mergeCell ref="Y16:AC16"/>
    <mergeCell ref="AD16:AE16"/>
    <mergeCell ref="AF16:AG16"/>
    <mergeCell ref="AH16:AI16"/>
    <mergeCell ref="Y17:AC17"/>
    <mergeCell ref="AD17:AE17"/>
    <mergeCell ref="AF17:AG17"/>
    <mergeCell ref="AH17:AI17"/>
    <mergeCell ref="Y14:AC14"/>
    <mergeCell ref="AD14:AE14"/>
    <mergeCell ref="AF14:AG14"/>
    <mergeCell ref="AH14:AI14"/>
    <mergeCell ref="Y15:AC15"/>
    <mergeCell ref="AD15:AE15"/>
    <mergeCell ref="AF15:AG15"/>
    <mergeCell ref="AH15:AI15"/>
    <mergeCell ref="AH11:AI11"/>
    <mergeCell ref="Y12:AC12"/>
    <mergeCell ref="AD12:AE12"/>
    <mergeCell ref="AF12:AG12"/>
    <mergeCell ref="AH12:AI12"/>
    <mergeCell ref="Y13:AC13"/>
    <mergeCell ref="AD13:AE13"/>
    <mergeCell ref="AF13:AG13"/>
    <mergeCell ref="AH13:AI13"/>
    <mergeCell ref="AD6:AI6"/>
    <mergeCell ref="Y7:AA7"/>
    <mergeCell ref="Y8:AF8"/>
    <mergeCell ref="AG8:AI8"/>
    <mergeCell ref="Y9:AA9"/>
    <mergeCell ref="Y10:AC11"/>
    <mergeCell ref="AD10:AE10"/>
    <mergeCell ref="AF10:AI10"/>
    <mergeCell ref="AD11:AE11"/>
    <mergeCell ref="AF11:AG11"/>
    <mergeCell ref="M29:W29"/>
    <mergeCell ref="M30:O30"/>
    <mergeCell ref="Y1:AD3"/>
    <mergeCell ref="AE1:AI3"/>
    <mergeCell ref="Y4:AC4"/>
    <mergeCell ref="AD4:AI4"/>
    <mergeCell ref="Y5:AA5"/>
    <mergeCell ref="Y6:AC6"/>
    <mergeCell ref="M27:N28"/>
    <mergeCell ref="O27:P27"/>
    <mergeCell ref="Q27:R27"/>
    <mergeCell ref="S27:T27"/>
    <mergeCell ref="U27:V27"/>
    <mergeCell ref="O28:P28"/>
    <mergeCell ref="Q28:R28"/>
    <mergeCell ref="S28:T28"/>
    <mergeCell ref="U28:V28"/>
    <mergeCell ref="M25:N26"/>
    <mergeCell ref="O25:P25"/>
    <mergeCell ref="Q25:R25"/>
    <mergeCell ref="S25:T25"/>
    <mergeCell ref="U25:V25"/>
    <mergeCell ref="O26:P26"/>
    <mergeCell ref="Q26:R26"/>
    <mergeCell ref="S26:T26"/>
    <mergeCell ref="U26:V26"/>
    <mergeCell ref="M23:W23"/>
    <mergeCell ref="M24:N24"/>
    <mergeCell ref="O24:P24"/>
    <mergeCell ref="Q24:R24"/>
    <mergeCell ref="S24:T24"/>
    <mergeCell ref="U24:V24"/>
    <mergeCell ref="M20:Q20"/>
    <mergeCell ref="R20:S20"/>
    <mergeCell ref="T20:U20"/>
    <mergeCell ref="V20:W20"/>
    <mergeCell ref="M21:Q21"/>
    <mergeCell ref="R21:S21"/>
    <mergeCell ref="T21:U21"/>
    <mergeCell ref="V21:W21"/>
    <mergeCell ref="M18:Q18"/>
    <mergeCell ref="R18:S18"/>
    <mergeCell ref="T18:U18"/>
    <mergeCell ref="V18:W18"/>
    <mergeCell ref="M19:Q19"/>
    <mergeCell ref="R19:S19"/>
    <mergeCell ref="T19:U19"/>
    <mergeCell ref="V19:W19"/>
    <mergeCell ref="M16:Q16"/>
    <mergeCell ref="R16:S16"/>
    <mergeCell ref="T16:U16"/>
    <mergeCell ref="V16:W16"/>
    <mergeCell ref="M17:Q17"/>
    <mergeCell ref="R17:S17"/>
    <mergeCell ref="T17:U17"/>
    <mergeCell ref="V17:W17"/>
    <mergeCell ref="M14:Q14"/>
    <mergeCell ref="R14:S14"/>
    <mergeCell ref="T14:U14"/>
    <mergeCell ref="V14:W14"/>
    <mergeCell ref="M15:Q15"/>
    <mergeCell ref="R15:S15"/>
    <mergeCell ref="T15:U15"/>
    <mergeCell ref="V15:W15"/>
    <mergeCell ref="M12:Q12"/>
    <mergeCell ref="R12:S12"/>
    <mergeCell ref="T12:U12"/>
    <mergeCell ref="V12:W12"/>
    <mergeCell ref="M13:Q13"/>
    <mergeCell ref="R13:S13"/>
    <mergeCell ref="T13:U13"/>
    <mergeCell ref="V13:W13"/>
    <mergeCell ref="M7:O7"/>
    <mergeCell ref="M8:T8"/>
    <mergeCell ref="U8:W8"/>
    <mergeCell ref="M9:O9"/>
    <mergeCell ref="M10:Q11"/>
    <mergeCell ref="R10:S10"/>
    <mergeCell ref="T10:W10"/>
    <mergeCell ref="R11:S11"/>
    <mergeCell ref="T11:U11"/>
    <mergeCell ref="V11:W11"/>
    <mergeCell ref="M1:R3"/>
    <mergeCell ref="S1:W3"/>
    <mergeCell ref="M4:Q4"/>
    <mergeCell ref="R4:W4"/>
    <mergeCell ref="M5:O5"/>
    <mergeCell ref="M6:Q6"/>
    <mergeCell ref="R6:W6"/>
    <mergeCell ref="A15:F15"/>
    <mergeCell ref="G15:K15"/>
    <mergeCell ref="A8:F8"/>
    <mergeCell ref="G8:K8"/>
    <mergeCell ref="A9:F9"/>
    <mergeCell ref="G9:K9"/>
    <mergeCell ref="A10:F10"/>
    <mergeCell ref="G10:K11"/>
    <mergeCell ref="A11:F11"/>
    <mergeCell ref="A1:F3"/>
    <mergeCell ref="G1:K3"/>
    <mergeCell ref="A4:B4"/>
    <mergeCell ref="A5:F5"/>
    <mergeCell ref="G5:K5"/>
    <mergeCell ref="A6:F6"/>
    <mergeCell ref="G6:K7"/>
    <mergeCell ref="A7:F7"/>
    <mergeCell ref="A16:F16"/>
    <mergeCell ref="G16:K16"/>
    <mergeCell ref="A17:F17"/>
    <mergeCell ref="G17:K17"/>
    <mergeCell ref="A12:F12"/>
    <mergeCell ref="G12:K12"/>
    <mergeCell ref="A13:F13"/>
    <mergeCell ref="G13:K13"/>
    <mergeCell ref="A14:F14"/>
    <mergeCell ref="G14:K14"/>
    <mergeCell ref="T31:W31"/>
    <mergeCell ref="M32:T32"/>
    <mergeCell ref="U32:W32"/>
    <mergeCell ref="AF31:AI31"/>
    <mergeCell ref="Y32:AF32"/>
    <mergeCell ref="AG32:AI32"/>
    <mergeCell ref="M34:T34"/>
    <mergeCell ref="U34:W34"/>
    <mergeCell ref="M35:T35"/>
    <mergeCell ref="U35:W35"/>
    <mergeCell ref="Y34:AF34"/>
    <mergeCell ref="AG34:AI34"/>
    <mergeCell ref="Y35:AF35"/>
    <mergeCell ref="AG35:AI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7"/>
  <sheetViews>
    <sheetView zoomScaleNormal="100" workbookViewId="0">
      <selection activeCell="A2" sqref="A2:B56"/>
    </sheetView>
  </sheetViews>
  <sheetFormatPr defaultRowHeight="14.5" x14ac:dyDescent="0.35"/>
  <cols>
    <col min="1" max="1" width="17.26953125" style="50" bestFit="1" customWidth="1"/>
    <col min="2" max="2" width="14.90625" style="28" bestFit="1" customWidth="1"/>
    <col min="3" max="3" width="33.08984375" style="50" bestFit="1" customWidth="1"/>
    <col min="4" max="4" width="8.453125" style="91" bestFit="1" customWidth="1"/>
    <col min="5" max="5" width="8.26953125" style="92" bestFit="1" customWidth="1"/>
    <col min="6" max="6" width="19" bestFit="1" customWidth="1"/>
    <col min="7" max="16" width="8.7265625" style="37"/>
    <col min="17" max="17" width="14.6328125" customWidth="1"/>
    <col min="18" max="18" width="31.453125" bestFit="1" customWidth="1"/>
    <col min="19" max="19" width="17.7265625" bestFit="1" customWidth="1"/>
  </cols>
  <sheetData>
    <row r="1" spans="1:19" ht="101.5" customHeight="1" x14ac:dyDescent="0.35">
      <c r="A1" s="9" t="s">
        <v>617</v>
      </c>
      <c r="B1" s="10" t="s">
        <v>618</v>
      </c>
      <c r="C1" s="11" t="s">
        <v>619</v>
      </c>
      <c r="D1" s="35" t="s">
        <v>620</v>
      </c>
      <c r="E1" s="13" t="s">
        <v>621</v>
      </c>
      <c r="F1" s="12" t="s">
        <v>622</v>
      </c>
      <c r="G1" s="15" t="s">
        <v>623</v>
      </c>
      <c r="H1" s="15" t="s">
        <v>624</v>
      </c>
      <c r="I1" s="15" t="s">
        <v>625</v>
      </c>
      <c r="J1" s="15" t="s">
        <v>626</v>
      </c>
      <c r="K1" s="15" t="s">
        <v>627</v>
      </c>
      <c r="L1" s="15" t="s">
        <v>628</v>
      </c>
      <c r="M1" s="15" t="s">
        <v>629</v>
      </c>
      <c r="N1" s="15" t="s">
        <v>630</v>
      </c>
      <c r="O1" s="15" t="s">
        <v>631</v>
      </c>
      <c r="P1" s="82"/>
      <c r="R1" s="75" t="s">
        <v>12</v>
      </c>
      <c r="S1" s="76" t="s">
        <v>779</v>
      </c>
    </row>
    <row r="2" spans="1:19" ht="43.5" x14ac:dyDescent="0.35">
      <c r="A2" s="80" t="s">
        <v>12</v>
      </c>
      <c r="B2" s="90">
        <v>123368600000</v>
      </c>
      <c r="C2" s="100" t="s">
        <v>820</v>
      </c>
      <c r="D2" s="93">
        <v>80000</v>
      </c>
      <c r="E2" s="94">
        <v>46467.58</v>
      </c>
      <c r="F2" s="76" t="s">
        <v>779</v>
      </c>
      <c r="G2" s="36"/>
      <c r="H2" s="36" t="s">
        <v>691</v>
      </c>
      <c r="I2" s="36" t="s">
        <v>691</v>
      </c>
      <c r="J2" s="36" t="s">
        <v>691</v>
      </c>
      <c r="K2" s="36"/>
      <c r="L2" s="36" t="s">
        <v>691</v>
      </c>
      <c r="M2" s="36" t="s">
        <v>691</v>
      </c>
      <c r="N2" s="36" t="s">
        <v>691</v>
      </c>
      <c r="O2" s="36" t="s">
        <v>691</v>
      </c>
      <c r="P2" s="83"/>
      <c r="R2" s="77" t="s">
        <v>15</v>
      </c>
      <c r="S2" s="76" t="s">
        <v>780</v>
      </c>
    </row>
    <row r="3" spans="1:19" ht="29" x14ac:dyDescent="0.35">
      <c r="A3" s="80" t="s">
        <v>12</v>
      </c>
      <c r="B3" s="90">
        <v>123366300000</v>
      </c>
      <c r="C3" s="100" t="s">
        <v>821</v>
      </c>
      <c r="D3" s="93">
        <v>80000</v>
      </c>
      <c r="E3" s="93">
        <v>38881.99</v>
      </c>
      <c r="F3" s="76" t="s">
        <v>779</v>
      </c>
      <c r="G3" s="36" t="s">
        <v>691</v>
      </c>
      <c r="H3" s="36" t="s">
        <v>691</v>
      </c>
      <c r="I3" s="36" t="s">
        <v>691</v>
      </c>
      <c r="J3" s="36" t="s">
        <v>691</v>
      </c>
      <c r="K3" s="36" t="s">
        <v>691</v>
      </c>
      <c r="L3" s="36" t="s">
        <v>691</v>
      </c>
      <c r="M3" s="36" t="s">
        <v>691</v>
      </c>
      <c r="N3" s="36" t="s">
        <v>691</v>
      </c>
      <c r="O3" s="36" t="s">
        <v>691</v>
      </c>
      <c r="P3" s="83"/>
      <c r="R3" s="77"/>
      <c r="S3" s="76"/>
    </row>
    <row r="4" spans="1:19" ht="29" x14ac:dyDescent="0.35">
      <c r="A4" s="102" t="s">
        <v>15</v>
      </c>
      <c r="B4" s="90">
        <v>7044874300000</v>
      </c>
      <c r="C4" s="99" t="s">
        <v>822</v>
      </c>
      <c r="D4" s="93">
        <v>80000</v>
      </c>
      <c r="E4" s="94">
        <v>20000</v>
      </c>
      <c r="F4" s="76" t="s">
        <v>780</v>
      </c>
      <c r="G4" s="36"/>
      <c r="H4" s="36" t="s">
        <v>691</v>
      </c>
      <c r="I4" s="36" t="s">
        <v>691</v>
      </c>
      <c r="J4" s="36" t="s">
        <v>691</v>
      </c>
      <c r="K4" s="36" t="s">
        <v>691</v>
      </c>
      <c r="L4" s="36"/>
      <c r="M4" s="36" t="s">
        <v>691</v>
      </c>
      <c r="N4" s="36" t="s">
        <v>691</v>
      </c>
      <c r="O4" s="36" t="s">
        <v>691</v>
      </c>
      <c r="P4" s="83"/>
      <c r="R4" s="76" t="s">
        <v>33</v>
      </c>
      <c r="S4" s="76" t="s">
        <v>781</v>
      </c>
    </row>
    <row r="5" spans="1:19" ht="29" x14ac:dyDescent="0.35">
      <c r="A5" s="102" t="s">
        <v>15</v>
      </c>
      <c r="B5" s="90">
        <v>7044873700000</v>
      </c>
      <c r="C5" s="99" t="s">
        <v>823</v>
      </c>
      <c r="D5" s="93">
        <v>80000</v>
      </c>
      <c r="E5" s="93">
        <v>20000</v>
      </c>
      <c r="F5" s="76" t="s">
        <v>780</v>
      </c>
      <c r="G5" s="36"/>
      <c r="H5" s="36" t="s">
        <v>691</v>
      </c>
      <c r="I5" s="36" t="s">
        <v>691</v>
      </c>
      <c r="J5" s="36" t="s">
        <v>691</v>
      </c>
      <c r="K5" s="36" t="s">
        <v>691</v>
      </c>
      <c r="L5" s="36" t="s">
        <v>691</v>
      </c>
      <c r="M5" s="36" t="s">
        <v>691</v>
      </c>
      <c r="N5" s="36" t="s">
        <v>691</v>
      </c>
      <c r="O5" s="36"/>
      <c r="P5" s="83"/>
      <c r="R5" s="76"/>
      <c r="S5" s="76"/>
    </row>
    <row r="6" spans="1:19" ht="43.5" x14ac:dyDescent="0.35">
      <c r="A6" s="103" t="s">
        <v>33</v>
      </c>
      <c r="B6" s="90">
        <v>119190100000</v>
      </c>
      <c r="C6" s="100" t="s">
        <v>824</v>
      </c>
      <c r="D6" s="93">
        <v>80000</v>
      </c>
      <c r="E6" s="94">
        <v>20000</v>
      </c>
      <c r="F6" s="76" t="s">
        <v>781</v>
      </c>
      <c r="G6" s="36"/>
      <c r="H6" s="36" t="s">
        <v>691</v>
      </c>
      <c r="I6" s="36" t="s">
        <v>691</v>
      </c>
      <c r="J6" s="36" t="s">
        <v>691</v>
      </c>
      <c r="K6" s="36" t="s">
        <v>691</v>
      </c>
      <c r="L6" s="36"/>
      <c r="M6" s="36" t="s">
        <v>691</v>
      </c>
      <c r="N6" s="36"/>
      <c r="O6" s="36" t="s">
        <v>691</v>
      </c>
      <c r="P6" s="83"/>
      <c r="R6" s="77" t="s">
        <v>44</v>
      </c>
      <c r="S6" s="76" t="s">
        <v>782</v>
      </c>
    </row>
    <row r="7" spans="1:19" ht="43.5" x14ac:dyDescent="0.35">
      <c r="A7" s="103" t="s">
        <v>33</v>
      </c>
      <c r="B7" s="90">
        <v>85248827500000</v>
      </c>
      <c r="C7" s="100" t="s">
        <v>825</v>
      </c>
      <c r="D7" s="93">
        <v>80000</v>
      </c>
      <c r="E7" s="93">
        <v>20000</v>
      </c>
      <c r="F7" s="76" t="s">
        <v>781</v>
      </c>
      <c r="G7" s="36"/>
      <c r="H7" s="36" t="s">
        <v>691</v>
      </c>
      <c r="I7" s="36" t="s">
        <v>691</v>
      </c>
      <c r="J7" s="36" t="s">
        <v>691</v>
      </c>
      <c r="K7" s="36"/>
      <c r="L7" s="36" t="s">
        <v>691</v>
      </c>
      <c r="M7" s="36"/>
      <c r="N7" s="36" t="s">
        <v>691</v>
      </c>
      <c r="O7" s="36" t="s">
        <v>691</v>
      </c>
      <c r="P7" s="83"/>
      <c r="S7" s="76"/>
    </row>
    <row r="8" spans="1:19" ht="29" x14ac:dyDescent="0.35">
      <c r="A8" s="103" t="s">
        <v>33</v>
      </c>
      <c r="B8" s="90">
        <v>85248814000000</v>
      </c>
      <c r="C8" s="100" t="s">
        <v>826</v>
      </c>
      <c r="D8" s="93">
        <v>80000</v>
      </c>
      <c r="E8" s="93">
        <v>20000</v>
      </c>
      <c r="F8" s="76" t="s">
        <v>781</v>
      </c>
      <c r="G8" s="36"/>
      <c r="H8" s="36" t="s">
        <v>691</v>
      </c>
      <c r="I8" s="36" t="s">
        <v>691</v>
      </c>
      <c r="J8" s="36" t="s">
        <v>691</v>
      </c>
      <c r="K8" s="36"/>
      <c r="L8" s="36"/>
      <c r="M8" s="36" t="s">
        <v>691</v>
      </c>
      <c r="N8" s="36" t="s">
        <v>691</v>
      </c>
      <c r="O8" s="36"/>
      <c r="P8" s="83"/>
      <c r="S8" s="76"/>
    </row>
    <row r="9" spans="1:19" ht="43.5" x14ac:dyDescent="0.35">
      <c r="A9" s="102" t="s">
        <v>44</v>
      </c>
      <c r="B9" s="90">
        <v>120468000000</v>
      </c>
      <c r="C9" s="99" t="s">
        <v>827</v>
      </c>
      <c r="D9" s="93">
        <v>64000</v>
      </c>
      <c r="E9" s="94">
        <v>16000</v>
      </c>
      <c r="F9" s="76" t="s">
        <v>782</v>
      </c>
      <c r="G9" s="36"/>
      <c r="H9" s="36" t="s">
        <v>691</v>
      </c>
      <c r="I9" s="36" t="s">
        <v>691</v>
      </c>
      <c r="J9" s="36" t="s">
        <v>691</v>
      </c>
      <c r="K9" s="36" t="s">
        <v>691</v>
      </c>
      <c r="L9" s="36" t="s">
        <v>691</v>
      </c>
      <c r="M9" s="36"/>
      <c r="N9" s="36" t="s">
        <v>691</v>
      </c>
      <c r="O9" s="36" t="s">
        <v>691</v>
      </c>
      <c r="P9" s="83"/>
      <c r="R9" t="s">
        <v>56</v>
      </c>
      <c r="S9" s="76" t="s">
        <v>783</v>
      </c>
    </row>
    <row r="10" spans="1:19" ht="43.5" x14ac:dyDescent="0.35">
      <c r="A10" s="102" t="s">
        <v>56</v>
      </c>
      <c r="B10" s="90">
        <v>49066996000000</v>
      </c>
      <c r="C10" s="100" t="s">
        <v>828</v>
      </c>
      <c r="D10" s="93">
        <v>80000</v>
      </c>
      <c r="E10" s="94">
        <v>20000</v>
      </c>
      <c r="F10" s="76" t="s">
        <v>783</v>
      </c>
      <c r="G10" s="36"/>
      <c r="H10" s="36"/>
      <c r="I10" s="36" t="s">
        <v>691</v>
      </c>
      <c r="J10" s="36"/>
      <c r="K10" s="36" t="s">
        <v>691</v>
      </c>
      <c r="L10" s="36" t="s">
        <v>691</v>
      </c>
      <c r="M10" s="36" t="s">
        <v>691</v>
      </c>
      <c r="N10" s="36" t="s">
        <v>691</v>
      </c>
      <c r="O10" s="36"/>
      <c r="P10" s="83"/>
      <c r="R10" s="77" t="s">
        <v>62</v>
      </c>
      <c r="S10" s="76" t="s">
        <v>784</v>
      </c>
    </row>
    <row r="11" spans="1:19" ht="43.5" x14ac:dyDescent="0.35">
      <c r="A11" s="102" t="s">
        <v>62</v>
      </c>
      <c r="B11" s="90">
        <v>112882500000</v>
      </c>
      <c r="C11" s="99" t="s">
        <v>829</v>
      </c>
      <c r="D11" s="93">
        <v>80000</v>
      </c>
      <c r="E11" s="94">
        <v>20000</v>
      </c>
      <c r="F11" s="76" t="s">
        <v>784</v>
      </c>
      <c r="G11" s="36"/>
      <c r="H11" s="36"/>
      <c r="I11" s="36" t="s">
        <v>691</v>
      </c>
      <c r="J11" s="36" t="s">
        <v>691</v>
      </c>
      <c r="K11" s="36"/>
      <c r="L11" s="36"/>
      <c r="M11" s="36"/>
      <c r="N11" s="36" t="s">
        <v>691</v>
      </c>
      <c r="O11" s="36" t="s">
        <v>691</v>
      </c>
      <c r="P11" s="83"/>
      <c r="R11" s="76" t="s">
        <v>83</v>
      </c>
      <c r="S11" s="76" t="s">
        <v>785</v>
      </c>
    </row>
    <row r="12" spans="1:19" ht="43.5" x14ac:dyDescent="0.35">
      <c r="A12" s="102" t="s">
        <v>62</v>
      </c>
      <c r="B12" s="90">
        <v>112883100000</v>
      </c>
      <c r="C12" s="99" t="s">
        <v>830</v>
      </c>
      <c r="D12" s="93">
        <v>80000</v>
      </c>
      <c r="E12" s="93">
        <v>20000</v>
      </c>
      <c r="F12" s="76" t="s">
        <v>784</v>
      </c>
      <c r="G12" s="36"/>
      <c r="H12" s="36" t="s">
        <v>691</v>
      </c>
      <c r="I12" s="36" t="s">
        <v>691</v>
      </c>
      <c r="J12" s="36" t="s">
        <v>691</v>
      </c>
      <c r="K12" s="36"/>
      <c r="L12" s="36"/>
      <c r="M12" s="36"/>
      <c r="N12" s="36" t="s">
        <v>691</v>
      </c>
      <c r="O12" s="36"/>
      <c r="P12" s="83"/>
      <c r="R12" s="76"/>
      <c r="S12" s="76"/>
    </row>
    <row r="13" spans="1:19" ht="29" x14ac:dyDescent="0.35">
      <c r="A13" s="103" t="s">
        <v>83</v>
      </c>
      <c r="B13" s="90">
        <v>71838700000</v>
      </c>
      <c r="C13" s="100" t="s">
        <v>831</v>
      </c>
      <c r="D13" s="93">
        <v>64000</v>
      </c>
      <c r="E13" s="94">
        <v>16000</v>
      </c>
      <c r="F13" s="76" t="s">
        <v>785</v>
      </c>
      <c r="G13" s="36"/>
      <c r="H13" s="36" t="s">
        <v>691</v>
      </c>
      <c r="I13" s="36"/>
      <c r="J13" s="36" t="s">
        <v>691</v>
      </c>
      <c r="K13" s="36"/>
      <c r="L13" s="36"/>
      <c r="M13" s="36" t="s">
        <v>691</v>
      </c>
      <c r="N13" s="36" t="s">
        <v>691</v>
      </c>
      <c r="O13" s="36"/>
      <c r="P13" s="83"/>
      <c r="R13" s="77" t="s">
        <v>116</v>
      </c>
      <c r="S13" s="76" t="s">
        <v>786</v>
      </c>
    </row>
    <row r="14" spans="1:19" ht="29" x14ac:dyDescent="0.35">
      <c r="A14" s="103" t="s">
        <v>83</v>
      </c>
      <c r="B14" s="90">
        <v>119148500000</v>
      </c>
      <c r="C14" s="100" t="s">
        <v>832</v>
      </c>
      <c r="D14" s="93">
        <v>80000</v>
      </c>
      <c r="E14" s="93">
        <v>20000</v>
      </c>
      <c r="F14" s="76" t="s">
        <v>785</v>
      </c>
      <c r="G14" s="36"/>
      <c r="H14" s="36" t="s">
        <v>691</v>
      </c>
      <c r="I14" s="36" t="s">
        <v>691</v>
      </c>
      <c r="J14" s="36" t="s">
        <v>691</v>
      </c>
      <c r="K14" s="36"/>
      <c r="L14" s="36" t="s">
        <v>691</v>
      </c>
      <c r="M14" s="36"/>
      <c r="N14" s="36" t="s">
        <v>691</v>
      </c>
      <c r="O14" s="36"/>
      <c r="P14" s="83"/>
      <c r="R14" s="77"/>
      <c r="S14" s="76"/>
    </row>
    <row r="15" spans="1:19" ht="43.5" x14ac:dyDescent="0.35">
      <c r="A15" s="102" t="s">
        <v>116</v>
      </c>
      <c r="B15" s="90">
        <v>49282838000000</v>
      </c>
      <c r="C15" s="99" t="s">
        <v>833</v>
      </c>
      <c r="D15" s="93">
        <v>80000</v>
      </c>
      <c r="E15" s="94">
        <v>20000</v>
      </c>
      <c r="F15" s="76" t="s">
        <v>786</v>
      </c>
      <c r="G15" s="36"/>
      <c r="H15" s="36" t="s">
        <v>691</v>
      </c>
      <c r="I15" s="36" t="s">
        <v>691</v>
      </c>
      <c r="J15" s="36" t="s">
        <v>691</v>
      </c>
      <c r="K15" s="36" t="s">
        <v>691</v>
      </c>
      <c r="L15" s="36" t="s">
        <v>691</v>
      </c>
      <c r="M15" s="36" t="s">
        <v>691</v>
      </c>
      <c r="N15" s="36" t="s">
        <v>691</v>
      </c>
      <c r="O15" s="36" t="s">
        <v>691</v>
      </c>
      <c r="P15" s="83"/>
      <c r="R15" s="76" t="s">
        <v>520</v>
      </c>
      <c r="S15" s="76" t="s">
        <v>787</v>
      </c>
    </row>
    <row r="16" spans="1:19" ht="29" x14ac:dyDescent="0.35">
      <c r="A16" s="103" t="s">
        <v>520</v>
      </c>
      <c r="B16" s="90">
        <v>49290474300000</v>
      </c>
      <c r="C16" s="100" t="s">
        <v>834</v>
      </c>
      <c r="D16" s="93">
        <v>80000</v>
      </c>
      <c r="E16" s="94">
        <v>20000</v>
      </c>
      <c r="F16" s="76" t="s">
        <v>787</v>
      </c>
      <c r="G16" s="36"/>
      <c r="H16" s="36"/>
      <c r="I16" s="36"/>
      <c r="J16" s="36"/>
      <c r="K16" s="36"/>
      <c r="L16" s="36"/>
      <c r="M16" s="36"/>
      <c r="N16" s="36" t="s">
        <v>691</v>
      </c>
      <c r="O16" s="36"/>
      <c r="P16" s="83"/>
      <c r="Q16" s="79"/>
      <c r="R16" s="77" t="s">
        <v>119</v>
      </c>
      <c r="S16" s="76" t="s">
        <v>788</v>
      </c>
    </row>
    <row r="17" spans="1:19" ht="29" x14ac:dyDescent="0.35">
      <c r="A17" s="102" t="s">
        <v>119</v>
      </c>
      <c r="B17" s="90">
        <v>12261336600000</v>
      </c>
      <c r="C17" s="99" t="s">
        <v>835</v>
      </c>
      <c r="D17" s="93">
        <v>80000</v>
      </c>
      <c r="E17" s="94">
        <v>90724.01</v>
      </c>
      <c r="F17" s="76" t="s">
        <v>788</v>
      </c>
      <c r="G17" s="36"/>
      <c r="H17" s="36" t="s">
        <v>691</v>
      </c>
      <c r="I17" s="36"/>
      <c r="J17" s="36" t="s">
        <v>691</v>
      </c>
      <c r="K17" s="36"/>
      <c r="L17" s="36"/>
      <c r="M17" s="36" t="s">
        <v>691</v>
      </c>
      <c r="N17" s="36" t="s">
        <v>691</v>
      </c>
      <c r="O17" s="36"/>
      <c r="P17" s="83"/>
      <c r="R17" s="76" t="s">
        <v>128</v>
      </c>
      <c r="S17" s="76" t="s">
        <v>789</v>
      </c>
    </row>
    <row r="18" spans="1:19" ht="29" x14ac:dyDescent="0.35">
      <c r="A18" s="103" t="s">
        <v>128</v>
      </c>
      <c r="B18" s="90">
        <v>49067107400000</v>
      </c>
      <c r="C18" s="100" t="s">
        <v>836</v>
      </c>
      <c r="D18" s="93">
        <v>80000</v>
      </c>
      <c r="E18" s="94">
        <v>20000</v>
      </c>
      <c r="F18" s="76" t="s">
        <v>789</v>
      </c>
      <c r="G18" s="36"/>
      <c r="H18" s="36" t="s">
        <v>691</v>
      </c>
      <c r="I18" s="36"/>
      <c r="J18" s="36"/>
      <c r="K18" s="36"/>
      <c r="L18" s="36"/>
      <c r="M18" s="36"/>
      <c r="N18" s="36" t="s">
        <v>691</v>
      </c>
      <c r="O18" s="36"/>
      <c r="P18" s="83"/>
      <c r="R18" s="77" t="s">
        <v>137</v>
      </c>
      <c r="S18" s="76" t="s">
        <v>790</v>
      </c>
    </row>
    <row r="19" spans="1:19" ht="29" x14ac:dyDescent="0.35">
      <c r="A19" s="103" t="s">
        <v>128</v>
      </c>
      <c r="B19" s="90">
        <v>49067116300000</v>
      </c>
      <c r="C19" s="100" t="s">
        <v>837</v>
      </c>
      <c r="D19" s="93">
        <v>80000</v>
      </c>
      <c r="E19" s="93">
        <v>20000</v>
      </c>
      <c r="F19" s="76" t="s">
        <v>789</v>
      </c>
      <c r="G19" s="36"/>
      <c r="H19" s="36" t="s">
        <v>691</v>
      </c>
      <c r="I19" s="36"/>
      <c r="J19" s="36"/>
      <c r="K19" s="36"/>
      <c r="L19" s="36"/>
      <c r="M19" s="36"/>
      <c r="N19" s="36" t="s">
        <v>691</v>
      </c>
      <c r="O19" s="36"/>
      <c r="P19" s="83"/>
      <c r="R19" s="77"/>
      <c r="S19" s="76"/>
    </row>
    <row r="20" spans="1:19" s="89" customFormat="1" x14ac:dyDescent="0.35">
      <c r="A20" s="104" t="s">
        <v>137</v>
      </c>
      <c r="B20" s="84"/>
      <c r="C20" s="85"/>
      <c r="D20" s="95"/>
      <c r="E20" s="96"/>
      <c r="F20" s="86" t="s">
        <v>790</v>
      </c>
      <c r="G20" s="87"/>
      <c r="H20" s="87"/>
      <c r="I20" s="87"/>
      <c r="J20" s="87"/>
      <c r="K20" s="87"/>
      <c r="L20" s="87"/>
      <c r="M20" s="87"/>
      <c r="N20" s="87"/>
      <c r="O20" s="87"/>
      <c r="P20" s="88"/>
      <c r="R20" s="86" t="s">
        <v>149</v>
      </c>
      <c r="S20" s="86" t="s">
        <v>791</v>
      </c>
    </row>
    <row r="21" spans="1:19" ht="29" x14ac:dyDescent="0.35">
      <c r="A21" s="103" t="s">
        <v>149</v>
      </c>
      <c r="B21" s="90">
        <v>49054897100000</v>
      </c>
      <c r="C21" s="100" t="s">
        <v>838</v>
      </c>
      <c r="D21" s="93">
        <v>80000</v>
      </c>
      <c r="E21" s="94">
        <v>20000</v>
      </c>
      <c r="F21" s="76" t="s">
        <v>791</v>
      </c>
      <c r="G21" s="36"/>
      <c r="H21" s="36" t="s">
        <v>691</v>
      </c>
      <c r="I21" s="36" t="s">
        <v>691</v>
      </c>
      <c r="J21" s="36" t="s">
        <v>691</v>
      </c>
      <c r="K21" s="36"/>
      <c r="L21" s="36"/>
      <c r="M21" s="36"/>
      <c r="N21" s="36"/>
      <c r="O21" s="36"/>
      <c r="P21" s="83"/>
      <c r="R21" s="77" t="s">
        <v>535</v>
      </c>
      <c r="S21" s="76" t="s">
        <v>792</v>
      </c>
    </row>
    <row r="22" spans="1:19" ht="29" x14ac:dyDescent="0.35">
      <c r="A22" s="103" t="s">
        <v>149</v>
      </c>
      <c r="B22" s="90">
        <v>49054901900000</v>
      </c>
      <c r="C22" s="100" t="s">
        <v>839</v>
      </c>
      <c r="D22" s="93">
        <v>80000</v>
      </c>
      <c r="E22" s="93">
        <v>20000</v>
      </c>
      <c r="F22" s="76" t="s">
        <v>791</v>
      </c>
      <c r="G22" s="36"/>
      <c r="H22" s="36" t="s">
        <v>691</v>
      </c>
      <c r="I22" s="36" t="s">
        <v>691</v>
      </c>
      <c r="J22" s="36" t="s">
        <v>691</v>
      </c>
      <c r="K22" s="36" t="s">
        <v>691</v>
      </c>
      <c r="L22" s="36"/>
      <c r="M22" s="36" t="s">
        <v>691</v>
      </c>
      <c r="N22" s="36"/>
      <c r="O22" s="36" t="s">
        <v>691</v>
      </c>
      <c r="P22" s="83"/>
      <c r="R22" s="77"/>
      <c r="S22" s="76"/>
    </row>
    <row r="23" spans="1:19" ht="43.5" x14ac:dyDescent="0.35">
      <c r="A23" s="102" t="s">
        <v>535</v>
      </c>
      <c r="B23" s="90">
        <v>49066949100000</v>
      </c>
      <c r="C23" s="99" t="s">
        <v>840</v>
      </c>
      <c r="D23" s="93">
        <v>80000</v>
      </c>
      <c r="E23" s="94">
        <v>20000</v>
      </c>
      <c r="F23" s="76" t="s">
        <v>792</v>
      </c>
      <c r="G23" s="36"/>
      <c r="H23" s="36"/>
      <c r="I23" s="36" t="s">
        <v>691</v>
      </c>
      <c r="J23" s="36" t="s">
        <v>691</v>
      </c>
      <c r="K23" s="36"/>
      <c r="L23" s="36"/>
      <c r="M23" s="36" t="s">
        <v>691</v>
      </c>
      <c r="N23" s="36" t="s">
        <v>691</v>
      </c>
      <c r="O23" s="36" t="s">
        <v>691</v>
      </c>
      <c r="P23" s="83"/>
      <c r="R23" s="76" t="s">
        <v>152</v>
      </c>
      <c r="S23" s="76" t="s">
        <v>793</v>
      </c>
    </row>
    <row r="24" spans="1:19" ht="29" x14ac:dyDescent="0.35">
      <c r="A24" s="103" t="s">
        <v>152</v>
      </c>
      <c r="B24" s="90">
        <v>7066600300000</v>
      </c>
      <c r="C24" s="100" t="s">
        <v>841</v>
      </c>
      <c r="D24" s="93">
        <v>20000</v>
      </c>
      <c r="E24" s="94">
        <v>5000</v>
      </c>
      <c r="F24" s="76" t="s">
        <v>793</v>
      </c>
      <c r="G24" s="36"/>
      <c r="H24" s="36" t="s">
        <v>691</v>
      </c>
      <c r="I24" s="36" t="s">
        <v>691</v>
      </c>
      <c r="J24" s="36" t="s">
        <v>691</v>
      </c>
      <c r="K24" s="36"/>
      <c r="L24" s="36"/>
      <c r="M24" s="36"/>
      <c r="N24" s="36"/>
      <c r="O24" s="36"/>
      <c r="P24" s="83"/>
      <c r="R24" s="77" t="s">
        <v>188</v>
      </c>
      <c r="S24" s="76" t="s">
        <v>794</v>
      </c>
    </row>
    <row r="25" spans="1:19" ht="43.5" x14ac:dyDescent="0.35">
      <c r="A25" s="102" t="s">
        <v>188</v>
      </c>
      <c r="B25" s="90">
        <v>36818671000000</v>
      </c>
      <c r="C25" s="99" t="s">
        <v>842</v>
      </c>
      <c r="D25" s="93">
        <v>80000</v>
      </c>
      <c r="E25" s="94">
        <v>29680</v>
      </c>
      <c r="F25" s="76" t="s">
        <v>794</v>
      </c>
      <c r="G25" s="36"/>
      <c r="H25" s="36"/>
      <c r="I25" s="36"/>
      <c r="J25" s="36"/>
      <c r="K25" s="36"/>
      <c r="L25" s="36" t="s">
        <v>691</v>
      </c>
      <c r="M25" s="36" t="s">
        <v>691</v>
      </c>
      <c r="N25" s="36" t="s">
        <v>691</v>
      </c>
      <c r="O25" s="36" t="s">
        <v>691</v>
      </c>
      <c r="P25" s="83"/>
      <c r="R25" s="76" t="s">
        <v>203</v>
      </c>
      <c r="S25" s="76" t="s">
        <v>795</v>
      </c>
    </row>
    <row r="26" spans="1:19" x14ac:dyDescent="0.35">
      <c r="A26" s="103" t="s">
        <v>203</v>
      </c>
      <c r="B26" s="90">
        <v>49067253000000</v>
      </c>
      <c r="C26" s="100" t="s">
        <v>843</v>
      </c>
      <c r="D26" s="93">
        <v>64000</v>
      </c>
      <c r="E26" s="94">
        <v>16000</v>
      </c>
      <c r="F26" s="76" t="s">
        <v>795</v>
      </c>
      <c r="G26" s="36" t="s">
        <v>691</v>
      </c>
      <c r="H26" s="36"/>
      <c r="I26" s="36" t="s">
        <v>691</v>
      </c>
      <c r="J26" s="36" t="s">
        <v>691</v>
      </c>
      <c r="K26" s="36"/>
      <c r="L26" s="36" t="s">
        <v>691</v>
      </c>
      <c r="M26" s="36"/>
      <c r="N26" s="36" t="s">
        <v>691</v>
      </c>
      <c r="O26" s="36" t="s">
        <v>691</v>
      </c>
      <c r="P26" s="83"/>
      <c r="R26" s="77" t="s">
        <v>206</v>
      </c>
      <c r="S26" s="76" t="s">
        <v>796</v>
      </c>
    </row>
    <row r="27" spans="1:19" ht="58" x14ac:dyDescent="0.35">
      <c r="A27" s="102" t="s">
        <v>206</v>
      </c>
      <c r="B27" s="90">
        <v>27064251600000</v>
      </c>
      <c r="C27" s="99" t="s">
        <v>844</v>
      </c>
      <c r="D27" s="93">
        <v>80000</v>
      </c>
      <c r="E27" s="94">
        <v>20000</v>
      </c>
      <c r="F27" s="76" t="s">
        <v>796</v>
      </c>
      <c r="G27" s="36"/>
      <c r="H27" s="36"/>
      <c r="I27" s="36"/>
      <c r="J27" s="36"/>
      <c r="K27" s="36"/>
      <c r="L27" s="36"/>
      <c r="M27" s="36"/>
      <c r="N27" s="36" t="s">
        <v>691</v>
      </c>
      <c r="O27" s="36"/>
      <c r="P27" s="83"/>
      <c r="R27" s="76" t="s">
        <v>218</v>
      </c>
      <c r="S27" s="76" t="s">
        <v>797</v>
      </c>
    </row>
    <row r="28" spans="1:19" ht="29" x14ac:dyDescent="0.35">
      <c r="A28" s="103" t="s">
        <v>218</v>
      </c>
      <c r="B28" s="90">
        <v>49066377800000</v>
      </c>
      <c r="C28" s="100" t="s">
        <v>845</v>
      </c>
      <c r="D28" s="93">
        <v>80000</v>
      </c>
      <c r="E28" s="94">
        <v>20000</v>
      </c>
      <c r="F28" s="76" t="s">
        <v>797</v>
      </c>
      <c r="G28" s="36" t="s">
        <v>691</v>
      </c>
      <c r="H28" s="36" t="s">
        <v>691</v>
      </c>
      <c r="I28" s="36" t="s">
        <v>691</v>
      </c>
      <c r="J28" s="36" t="s">
        <v>691</v>
      </c>
      <c r="K28" s="36"/>
      <c r="L28" s="36"/>
      <c r="M28" s="36" t="s">
        <v>691</v>
      </c>
      <c r="N28" s="36" t="s">
        <v>691</v>
      </c>
      <c r="O28" s="36" t="s">
        <v>691</v>
      </c>
      <c r="P28" s="83"/>
      <c r="R28" s="77" t="s">
        <v>221</v>
      </c>
      <c r="S28" s="76" t="s">
        <v>798</v>
      </c>
    </row>
    <row r="29" spans="1:19" ht="43.5" x14ac:dyDescent="0.35">
      <c r="A29" s="102" t="s">
        <v>221</v>
      </c>
      <c r="B29" s="90">
        <v>66509900000</v>
      </c>
      <c r="C29" s="99" t="s">
        <v>846</v>
      </c>
      <c r="D29" s="93">
        <v>63967.91</v>
      </c>
      <c r="E29" s="94">
        <v>15991.97</v>
      </c>
      <c r="F29" s="76" t="s">
        <v>798</v>
      </c>
      <c r="G29" s="36"/>
      <c r="H29" s="36" t="s">
        <v>691</v>
      </c>
      <c r="I29" s="36"/>
      <c r="J29" s="36" t="s">
        <v>691</v>
      </c>
      <c r="K29" s="36"/>
      <c r="L29" s="36"/>
      <c r="M29" s="36" t="s">
        <v>691</v>
      </c>
      <c r="N29" s="36" t="s">
        <v>691</v>
      </c>
      <c r="O29" s="36" t="s">
        <v>691</v>
      </c>
      <c r="P29" s="83"/>
      <c r="R29" s="76" t="s">
        <v>541</v>
      </c>
      <c r="S29" s="76" t="s">
        <v>799</v>
      </c>
    </row>
    <row r="30" spans="1:19" ht="29" x14ac:dyDescent="0.35">
      <c r="A30" s="103" t="s">
        <v>541</v>
      </c>
      <c r="B30" s="90">
        <v>49066956800000</v>
      </c>
      <c r="C30" s="100" t="s">
        <v>847</v>
      </c>
      <c r="D30" s="93">
        <v>40000</v>
      </c>
      <c r="E30" s="94">
        <v>10000</v>
      </c>
      <c r="F30" s="76" t="s">
        <v>799</v>
      </c>
      <c r="G30" s="36"/>
      <c r="H30" s="36" t="s">
        <v>691</v>
      </c>
      <c r="I30" s="36" t="s">
        <v>691</v>
      </c>
      <c r="J30" s="36"/>
      <c r="K30" s="36"/>
      <c r="L30" s="36"/>
      <c r="M30" s="36"/>
      <c r="N30" s="36" t="s">
        <v>691</v>
      </c>
      <c r="O30" s="36" t="s">
        <v>691</v>
      </c>
      <c r="P30" s="83"/>
      <c r="R30" s="77" t="s">
        <v>302</v>
      </c>
      <c r="S30" s="76" t="s">
        <v>800</v>
      </c>
    </row>
    <row r="31" spans="1:19" ht="43.5" x14ac:dyDescent="0.35">
      <c r="A31" s="102" t="s">
        <v>302</v>
      </c>
      <c r="B31" s="90">
        <v>85271098600000</v>
      </c>
      <c r="C31" s="99" t="s">
        <v>848</v>
      </c>
      <c r="D31" s="93">
        <v>80000</v>
      </c>
      <c r="E31" s="94">
        <v>20000</v>
      </c>
      <c r="F31" s="76" t="s">
        <v>800</v>
      </c>
      <c r="G31" s="36"/>
      <c r="H31" s="36" t="s">
        <v>691</v>
      </c>
      <c r="I31" s="36" t="s">
        <v>691</v>
      </c>
      <c r="J31" s="36" t="s">
        <v>691</v>
      </c>
      <c r="K31" s="36" t="s">
        <v>691</v>
      </c>
      <c r="L31" s="36" t="s">
        <v>691</v>
      </c>
      <c r="M31" s="36" t="s">
        <v>691</v>
      </c>
      <c r="N31" s="36" t="s">
        <v>691</v>
      </c>
      <c r="O31" s="36" t="s">
        <v>691</v>
      </c>
      <c r="P31" s="83"/>
      <c r="R31" s="76" t="s">
        <v>335</v>
      </c>
      <c r="S31" s="76" t="s">
        <v>801</v>
      </c>
    </row>
    <row r="32" spans="1:19" ht="29" x14ac:dyDescent="0.35">
      <c r="A32" s="103" t="s">
        <v>335</v>
      </c>
      <c r="B32" s="90">
        <v>12089934100000</v>
      </c>
      <c r="C32" s="100" t="s">
        <v>849</v>
      </c>
      <c r="D32" s="93">
        <v>25000</v>
      </c>
      <c r="E32" s="94">
        <v>6250</v>
      </c>
      <c r="F32" s="76" t="s">
        <v>801</v>
      </c>
      <c r="G32" s="36"/>
      <c r="H32" s="36"/>
      <c r="I32" s="36"/>
      <c r="J32" s="36"/>
      <c r="K32" s="36"/>
      <c r="L32" s="36"/>
      <c r="M32" s="36" t="s">
        <v>691</v>
      </c>
      <c r="N32" s="36" t="s">
        <v>691</v>
      </c>
      <c r="O32" s="36" t="s">
        <v>691</v>
      </c>
      <c r="P32" s="83"/>
      <c r="R32" s="77" t="s">
        <v>356</v>
      </c>
      <c r="S32" s="76" t="s">
        <v>802</v>
      </c>
    </row>
    <row r="33" spans="1:19" ht="29" x14ac:dyDescent="0.35">
      <c r="A33" s="102" t="s">
        <v>356</v>
      </c>
      <c r="B33" s="90">
        <v>118956000000</v>
      </c>
      <c r="C33" s="99" t="s">
        <v>850</v>
      </c>
      <c r="D33" s="93">
        <v>52522.8</v>
      </c>
      <c r="E33" s="94">
        <v>13130.7</v>
      </c>
      <c r="F33" s="76" t="s">
        <v>802</v>
      </c>
      <c r="G33" s="36" t="s">
        <v>691</v>
      </c>
      <c r="H33" s="36" t="s">
        <v>691</v>
      </c>
      <c r="I33" s="36" t="s">
        <v>691</v>
      </c>
      <c r="J33" s="36"/>
      <c r="K33" s="36" t="s">
        <v>691</v>
      </c>
      <c r="L33" s="36" t="s">
        <v>691</v>
      </c>
      <c r="M33" s="36" t="s">
        <v>691</v>
      </c>
      <c r="N33" s="36" t="s">
        <v>691</v>
      </c>
      <c r="O33" s="36" t="s">
        <v>691</v>
      </c>
      <c r="P33" s="83"/>
      <c r="R33" s="76" t="s">
        <v>359</v>
      </c>
      <c r="S33" s="76" t="s">
        <v>803</v>
      </c>
    </row>
    <row r="34" spans="1:19" ht="29" x14ac:dyDescent="0.35">
      <c r="A34" s="102" t="s">
        <v>356</v>
      </c>
      <c r="B34" s="90">
        <v>71876600000</v>
      </c>
      <c r="C34" s="99" t="s">
        <v>851</v>
      </c>
      <c r="D34" s="93">
        <v>24000</v>
      </c>
      <c r="E34" s="93">
        <v>6000</v>
      </c>
      <c r="F34" s="76" t="s">
        <v>802</v>
      </c>
      <c r="G34" s="36"/>
      <c r="H34" s="36" t="s">
        <v>691</v>
      </c>
      <c r="I34" s="36" t="s">
        <v>691</v>
      </c>
      <c r="J34" s="36" t="s">
        <v>691</v>
      </c>
      <c r="K34" s="36" t="s">
        <v>691</v>
      </c>
      <c r="L34" s="36" t="s">
        <v>691</v>
      </c>
      <c r="M34" s="36"/>
      <c r="N34" s="36"/>
      <c r="O34" s="36"/>
      <c r="P34" s="83"/>
      <c r="R34" s="76"/>
      <c r="S34" s="76"/>
    </row>
    <row r="35" spans="1:19" ht="43.5" x14ac:dyDescent="0.35">
      <c r="A35" s="103" t="s">
        <v>359</v>
      </c>
      <c r="B35" s="90">
        <v>27156100000</v>
      </c>
      <c r="C35" s="100" t="s">
        <v>855</v>
      </c>
      <c r="D35" s="93">
        <v>44958</v>
      </c>
      <c r="E35" s="94">
        <v>11240.22</v>
      </c>
      <c r="F35" s="76" t="s">
        <v>803</v>
      </c>
      <c r="G35" s="36"/>
      <c r="H35" s="36" t="s">
        <v>691</v>
      </c>
      <c r="I35" s="36" t="s">
        <v>691</v>
      </c>
      <c r="J35" s="36" t="s">
        <v>691</v>
      </c>
      <c r="K35" s="36"/>
      <c r="L35" s="36" t="s">
        <v>691</v>
      </c>
      <c r="M35" s="36"/>
      <c r="N35" s="36"/>
      <c r="O35" s="36" t="s">
        <v>691</v>
      </c>
      <c r="P35" s="83"/>
      <c r="R35" s="77" t="s">
        <v>377</v>
      </c>
      <c r="S35" s="76" t="s">
        <v>804</v>
      </c>
    </row>
    <row r="36" spans="1:19" ht="43.5" x14ac:dyDescent="0.35">
      <c r="A36" s="102" t="s">
        <v>377</v>
      </c>
      <c r="B36" s="90">
        <v>118856600000</v>
      </c>
      <c r="C36" s="99" t="s">
        <v>852</v>
      </c>
      <c r="D36" s="93">
        <v>72942.399999999994</v>
      </c>
      <c r="E36" s="94">
        <v>18235.599999999999</v>
      </c>
      <c r="F36" s="76" t="s">
        <v>804</v>
      </c>
      <c r="G36" s="36"/>
      <c r="H36" s="36" t="s">
        <v>691</v>
      </c>
      <c r="I36" s="36" t="s">
        <v>691</v>
      </c>
      <c r="J36" s="36" t="s">
        <v>691</v>
      </c>
      <c r="K36" s="36" t="s">
        <v>691</v>
      </c>
      <c r="L36" s="36" t="s">
        <v>691</v>
      </c>
      <c r="M36" s="36" t="s">
        <v>691</v>
      </c>
      <c r="N36" s="36" t="s">
        <v>691</v>
      </c>
      <c r="O36" s="36"/>
      <c r="P36" s="83"/>
      <c r="R36" s="76" t="s">
        <v>383</v>
      </c>
      <c r="S36" s="76" t="s">
        <v>805</v>
      </c>
    </row>
    <row r="37" spans="1:19" ht="43.5" x14ac:dyDescent="0.35">
      <c r="A37" s="103" t="s">
        <v>383</v>
      </c>
      <c r="B37" s="90">
        <v>35674549000000</v>
      </c>
      <c r="C37" s="100" t="s">
        <v>853</v>
      </c>
      <c r="D37" s="93">
        <v>74055.37</v>
      </c>
      <c r="E37" s="94">
        <v>18513.849999999999</v>
      </c>
      <c r="F37" s="76" t="s">
        <v>805</v>
      </c>
      <c r="G37" s="36"/>
      <c r="H37" s="36" t="s">
        <v>691</v>
      </c>
      <c r="I37" s="36" t="s">
        <v>691</v>
      </c>
      <c r="J37" s="36" t="s">
        <v>691</v>
      </c>
      <c r="K37" s="36" t="s">
        <v>691</v>
      </c>
      <c r="L37" s="36" t="s">
        <v>691</v>
      </c>
      <c r="M37" s="36" t="s">
        <v>691</v>
      </c>
      <c r="N37" s="36" t="s">
        <v>691</v>
      </c>
      <c r="O37" s="36" t="s">
        <v>691</v>
      </c>
      <c r="P37" s="83"/>
      <c r="R37" s="77" t="s">
        <v>389</v>
      </c>
      <c r="S37" s="76" t="s">
        <v>806</v>
      </c>
    </row>
    <row r="38" spans="1:19" ht="43.5" x14ac:dyDescent="0.35">
      <c r="A38" s="102" t="s">
        <v>389</v>
      </c>
      <c r="B38" s="90">
        <v>104397400000</v>
      </c>
      <c r="C38" s="99" t="s">
        <v>854</v>
      </c>
      <c r="D38" s="93">
        <v>80000</v>
      </c>
      <c r="E38" s="94">
        <v>20000</v>
      </c>
      <c r="F38" s="76" t="s">
        <v>806</v>
      </c>
      <c r="G38" s="36"/>
      <c r="H38" s="36" t="s">
        <v>691</v>
      </c>
      <c r="I38" s="36" t="s">
        <v>691</v>
      </c>
      <c r="J38" s="36" t="s">
        <v>691</v>
      </c>
      <c r="K38" s="36" t="s">
        <v>691</v>
      </c>
      <c r="L38" s="36" t="s">
        <v>691</v>
      </c>
      <c r="M38" s="36" t="s">
        <v>691</v>
      </c>
      <c r="N38" s="36" t="s">
        <v>691</v>
      </c>
      <c r="O38" s="36" t="s">
        <v>691</v>
      </c>
      <c r="P38" s="83"/>
      <c r="R38" s="76" t="s">
        <v>401</v>
      </c>
      <c r="S38" s="76" t="s">
        <v>807</v>
      </c>
    </row>
    <row r="39" spans="1:19" ht="58" x14ac:dyDescent="0.35">
      <c r="A39" s="102" t="s">
        <v>389</v>
      </c>
      <c r="B39" s="90">
        <v>36735810200000</v>
      </c>
      <c r="C39" s="99" t="s">
        <v>856</v>
      </c>
      <c r="D39" s="93">
        <v>79732</v>
      </c>
      <c r="E39" s="93">
        <v>19933</v>
      </c>
      <c r="F39" s="76" t="s">
        <v>806</v>
      </c>
      <c r="G39" s="36"/>
      <c r="H39" s="36" t="s">
        <v>691</v>
      </c>
      <c r="I39" s="36"/>
      <c r="J39" s="36" t="s">
        <v>691</v>
      </c>
      <c r="K39" s="36"/>
      <c r="L39" s="36"/>
      <c r="M39" s="36" t="s">
        <v>691</v>
      </c>
      <c r="N39" s="36" t="s">
        <v>691</v>
      </c>
      <c r="O39" s="36" t="s">
        <v>691</v>
      </c>
      <c r="P39" s="83"/>
      <c r="R39" s="76"/>
      <c r="S39" s="76"/>
    </row>
    <row r="40" spans="1:19" ht="43.5" x14ac:dyDescent="0.35">
      <c r="A40" s="102" t="s">
        <v>389</v>
      </c>
      <c r="B40" s="90">
        <v>70366400000</v>
      </c>
      <c r="C40" s="99" t="s">
        <v>857</v>
      </c>
      <c r="D40" s="93">
        <v>80000</v>
      </c>
      <c r="E40" s="93">
        <v>20000</v>
      </c>
      <c r="F40" s="76" t="s">
        <v>806</v>
      </c>
      <c r="G40" s="36"/>
      <c r="H40" s="36" t="s">
        <v>691</v>
      </c>
      <c r="I40" s="36" t="s">
        <v>691</v>
      </c>
      <c r="J40" s="36" t="s">
        <v>691</v>
      </c>
      <c r="K40" s="36"/>
      <c r="L40" s="36"/>
      <c r="M40" s="36"/>
      <c r="N40" s="36" t="s">
        <v>691</v>
      </c>
      <c r="O40" s="36" t="s">
        <v>691</v>
      </c>
      <c r="P40" s="83"/>
      <c r="R40" s="76"/>
      <c r="S40" s="76"/>
    </row>
    <row r="41" spans="1:19" ht="43.5" x14ac:dyDescent="0.35">
      <c r="A41" s="102" t="s">
        <v>389</v>
      </c>
      <c r="B41" s="90">
        <v>104392200000</v>
      </c>
      <c r="C41" s="99" t="s">
        <v>858</v>
      </c>
      <c r="D41" s="93">
        <v>80000</v>
      </c>
      <c r="E41" s="93">
        <v>20000</v>
      </c>
      <c r="F41" s="76" t="s">
        <v>806</v>
      </c>
      <c r="G41" s="36"/>
      <c r="H41" s="36" t="s">
        <v>691</v>
      </c>
      <c r="I41" s="36" t="s">
        <v>691</v>
      </c>
      <c r="J41" s="36" t="s">
        <v>691</v>
      </c>
      <c r="K41" s="36" t="s">
        <v>691</v>
      </c>
      <c r="L41" s="36"/>
      <c r="M41" s="36" t="s">
        <v>691</v>
      </c>
      <c r="N41" s="36" t="s">
        <v>691</v>
      </c>
      <c r="O41" s="36" t="s">
        <v>691</v>
      </c>
      <c r="P41" s="83"/>
      <c r="R41" s="76"/>
      <c r="S41" s="76"/>
    </row>
    <row r="42" spans="1:19" ht="43.5" x14ac:dyDescent="0.35">
      <c r="A42" s="103" t="s">
        <v>401</v>
      </c>
      <c r="B42" s="90">
        <v>49067543900000</v>
      </c>
      <c r="C42" s="100" t="s">
        <v>859</v>
      </c>
      <c r="D42" s="93">
        <v>79999.97</v>
      </c>
      <c r="E42" s="94">
        <v>17736.150000000001</v>
      </c>
      <c r="F42" s="76" t="s">
        <v>807</v>
      </c>
      <c r="G42" s="36"/>
      <c r="H42" s="36"/>
      <c r="I42" s="36"/>
      <c r="J42" s="36"/>
      <c r="K42" s="36"/>
      <c r="L42" s="36"/>
      <c r="M42" s="36"/>
      <c r="N42" s="36" t="s">
        <v>691</v>
      </c>
      <c r="O42" s="36" t="s">
        <v>691</v>
      </c>
      <c r="P42" s="83"/>
      <c r="R42" s="77" t="s">
        <v>421</v>
      </c>
      <c r="S42" s="76" t="s">
        <v>808</v>
      </c>
    </row>
    <row r="43" spans="1:19" ht="43.5" x14ac:dyDescent="0.35">
      <c r="A43" s="102" t="s">
        <v>421</v>
      </c>
      <c r="B43" s="90">
        <v>123410200000</v>
      </c>
      <c r="C43" s="99" t="s">
        <v>860</v>
      </c>
      <c r="D43" s="93">
        <v>49345.04</v>
      </c>
      <c r="E43" s="94">
        <v>12336.27</v>
      </c>
      <c r="F43" s="76" t="s">
        <v>808</v>
      </c>
      <c r="G43" s="36"/>
      <c r="H43" s="36" t="s">
        <v>691</v>
      </c>
      <c r="I43" s="36" t="s">
        <v>691</v>
      </c>
      <c r="J43" s="36" t="s">
        <v>691</v>
      </c>
      <c r="K43" s="36"/>
      <c r="L43" s="36"/>
      <c r="M43" s="36" t="s">
        <v>691</v>
      </c>
      <c r="N43" s="36" t="s">
        <v>691</v>
      </c>
      <c r="O43" s="36" t="s">
        <v>691</v>
      </c>
      <c r="P43" s="83"/>
      <c r="R43" s="76" t="s">
        <v>436</v>
      </c>
      <c r="S43" s="76" t="s">
        <v>809</v>
      </c>
    </row>
    <row r="44" spans="1:19" ht="43.5" x14ac:dyDescent="0.35">
      <c r="A44" s="103" t="s">
        <v>436</v>
      </c>
      <c r="B44" s="90">
        <v>37047576500000</v>
      </c>
      <c r="C44" s="100" t="s">
        <v>861</v>
      </c>
      <c r="D44" s="93">
        <v>80000</v>
      </c>
      <c r="E44" s="94">
        <v>20000</v>
      </c>
      <c r="F44" s="76" t="s">
        <v>809</v>
      </c>
      <c r="G44" s="36"/>
      <c r="H44" s="36"/>
      <c r="I44" s="36"/>
      <c r="J44" s="36" t="s">
        <v>691</v>
      </c>
      <c r="K44" s="36"/>
      <c r="L44" s="36"/>
      <c r="M44" s="36"/>
      <c r="N44" s="36" t="s">
        <v>691</v>
      </c>
      <c r="O44" s="36" t="s">
        <v>691</v>
      </c>
      <c r="P44" s="83"/>
      <c r="R44" s="77" t="s">
        <v>445</v>
      </c>
      <c r="S44" s="76" t="s">
        <v>810</v>
      </c>
    </row>
    <row r="45" spans="1:19" ht="43.5" x14ac:dyDescent="0.35">
      <c r="A45" s="102" t="s">
        <v>445</v>
      </c>
      <c r="B45" s="90">
        <v>123470500000</v>
      </c>
      <c r="C45" s="99" t="s">
        <v>862</v>
      </c>
      <c r="D45" s="93">
        <v>80000</v>
      </c>
      <c r="E45" s="94">
        <v>20000</v>
      </c>
      <c r="F45" s="76" t="s">
        <v>810</v>
      </c>
      <c r="G45" s="36"/>
      <c r="H45" s="36" t="s">
        <v>691</v>
      </c>
      <c r="I45" s="36" t="s">
        <v>691</v>
      </c>
      <c r="J45" s="36" t="s">
        <v>691</v>
      </c>
      <c r="K45" s="36"/>
      <c r="L45" s="36"/>
      <c r="M45" s="36" t="s">
        <v>691</v>
      </c>
      <c r="N45" s="36" t="s">
        <v>691</v>
      </c>
      <c r="O45" s="36" t="s">
        <v>691</v>
      </c>
      <c r="P45" s="83"/>
      <c r="R45" s="76" t="s">
        <v>466</v>
      </c>
      <c r="S45" s="76" t="s">
        <v>811</v>
      </c>
    </row>
    <row r="46" spans="1:19" ht="29" x14ac:dyDescent="0.35">
      <c r="A46" s="103" t="s">
        <v>466</v>
      </c>
      <c r="B46" s="90">
        <v>49067544500000</v>
      </c>
      <c r="C46" s="100" t="s">
        <v>863</v>
      </c>
      <c r="D46" s="93">
        <v>29779</v>
      </c>
      <c r="E46" s="94">
        <v>7445</v>
      </c>
      <c r="F46" s="76" t="s">
        <v>811</v>
      </c>
      <c r="G46" s="36"/>
      <c r="H46" s="36"/>
      <c r="I46" s="36"/>
      <c r="J46" s="36" t="s">
        <v>691</v>
      </c>
      <c r="K46" s="36"/>
      <c r="L46" s="36" t="s">
        <v>691</v>
      </c>
      <c r="M46" s="36" t="s">
        <v>691</v>
      </c>
      <c r="N46" s="36"/>
      <c r="O46" s="36"/>
      <c r="P46" s="83"/>
      <c r="R46" s="77" t="s">
        <v>469</v>
      </c>
      <c r="S46" s="76" t="s">
        <v>812</v>
      </c>
    </row>
    <row r="47" spans="1:19" ht="29" x14ac:dyDescent="0.35">
      <c r="A47" s="102" t="s">
        <v>469</v>
      </c>
      <c r="B47" s="90">
        <v>35672449800000</v>
      </c>
      <c r="C47" s="99" t="s">
        <v>864</v>
      </c>
      <c r="D47" s="93">
        <v>48000</v>
      </c>
      <c r="E47" s="94">
        <v>12000</v>
      </c>
      <c r="F47" s="76" t="s">
        <v>812</v>
      </c>
      <c r="G47" s="36"/>
      <c r="H47" s="36" t="s">
        <v>691</v>
      </c>
      <c r="I47" s="36" t="s">
        <v>691</v>
      </c>
      <c r="J47" s="36" t="s">
        <v>691</v>
      </c>
      <c r="K47" s="36" t="s">
        <v>691</v>
      </c>
      <c r="L47" s="36"/>
      <c r="M47" s="36" t="s">
        <v>691</v>
      </c>
      <c r="N47" s="36"/>
      <c r="O47" s="36"/>
      <c r="P47" s="83"/>
      <c r="R47" s="76" t="s">
        <v>478</v>
      </c>
      <c r="S47" s="76" t="s">
        <v>813</v>
      </c>
    </row>
    <row r="48" spans="1:19" ht="29" x14ac:dyDescent="0.35">
      <c r="A48" s="102" t="s">
        <v>469</v>
      </c>
      <c r="B48" s="90">
        <v>35669746500000</v>
      </c>
      <c r="C48" s="99" t="s">
        <v>865</v>
      </c>
      <c r="D48" s="93">
        <v>52620</v>
      </c>
      <c r="E48" s="93">
        <v>13155</v>
      </c>
      <c r="F48" s="76" t="s">
        <v>812</v>
      </c>
      <c r="G48" s="36"/>
      <c r="H48" s="36"/>
      <c r="I48" s="36" t="s">
        <v>691</v>
      </c>
      <c r="J48" s="36" t="s">
        <v>691</v>
      </c>
      <c r="K48" s="36"/>
      <c r="L48" s="36"/>
      <c r="M48" s="36" t="s">
        <v>691</v>
      </c>
      <c r="N48" s="36" t="s">
        <v>691</v>
      </c>
      <c r="O48" s="36" t="s">
        <v>691</v>
      </c>
      <c r="P48" s="83"/>
      <c r="R48" s="76"/>
      <c r="S48" s="76"/>
    </row>
    <row r="49" spans="1:19" ht="43.5" x14ac:dyDescent="0.35">
      <c r="A49" s="103" t="s">
        <v>478</v>
      </c>
      <c r="B49" s="90">
        <v>35655701400000</v>
      </c>
      <c r="C49" s="100" t="s">
        <v>866</v>
      </c>
      <c r="D49" s="93">
        <v>80000</v>
      </c>
      <c r="E49" s="94">
        <v>20000</v>
      </c>
      <c r="F49" s="76" t="s">
        <v>813</v>
      </c>
      <c r="G49" s="36"/>
      <c r="H49" s="36" t="s">
        <v>691</v>
      </c>
      <c r="I49" s="36"/>
      <c r="J49" s="36" t="s">
        <v>691</v>
      </c>
      <c r="K49" s="36" t="s">
        <v>691</v>
      </c>
      <c r="L49" s="36" t="s">
        <v>691</v>
      </c>
      <c r="M49" s="36" t="s">
        <v>691</v>
      </c>
      <c r="N49" s="36"/>
      <c r="O49" s="36" t="s">
        <v>691</v>
      </c>
      <c r="P49" s="83"/>
      <c r="R49" s="77" t="s">
        <v>502</v>
      </c>
      <c r="S49" s="76" t="s">
        <v>814</v>
      </c>
    </row>
    <row r="50" spans="1:19" ht="29" x14ac:dyDescent="0.35">
      <c r="A50" s="102" t="s">
        <v>502</v>
      </c>
      <c r="B50" s="90">
        <v>35706238400000</v>
      </c>
      <c r="C50" s="99" t="s">
        <v>867</v>
      </c>
      <c r="D50" s="93">
        <v>79762.399999999994</v>
      </c>
      <c r="E50" s="94">
        <v>19940.599999999999</v>
      </c>
      <c r="F50" s="76" t="s">
        <v>814</v>
      </c>
      <c r="G50" s="36"/>
      <c r="H50" s="36" t="s">
        <v>691</v>
      </c>
      <c r="I50" s="36" t="s">
        <v>691</v>
      </c>
      <c r="J50" s="36" t="s">
        <v>691</v>
      </c>
      <c r="K50" s="36" t="s">
        <v>691</v>
      </c>
      <c r="L50" s="36"/>
      <c r="M50" s="36" t="s">
        <v>691</v>
      </c>
      <c r="N50" s="36"/>
      <c r="O50" s="36"/>
      <c r="P50" s="83"/>
      <c r="R50" s="76" t="s">
        <v>508</v>
      </c>
      <c r="S50" s="76" t="s">
        <v>815</v>
      </c>
    </row>
    <row r="51" spans="1:19" ht="29.5" thickBot="1" x14ac:dyDescent="0.4">
      <c r="A51" s="103" t="s">
        <v>508</v>
      </c>
      <c r="B51" s="90">
        <v>7044954700000</v>
      </c>
      <c r="C51" s="100" t="s">
        <v>868</v>
      </c>
      <c r="D51" s="93">
        <v>80000</v>
      </c>
      <c r="E51" s="94">
        <v>20000</v>
      </c>
      <c r="F51" s="76" t="s">
        <v>815</v>
      </c>
      <c r="G51" s="36" t="s">
        <v>691</v>
      </c>
      <c r="H51" s="36" t="s">
        <v>691</v>
      </c>
      <c r="I51" s="36" t="s">
        <v>691</v>
      </c>
      <c r="J51" s="36" t="s">
        <v>691</v>
      </c>
      <c r="K51" s="36" t="s">
        <v>691</v>
      </c>
      <c r="L51" s="36" t="s">
        <v>691</v>
      </c>
      <c r="M51" s="36" t="s">
        <v>691</v>
      </c>
      <c r="N51" s="36"/>
      <c r="O51" s="36" t="s">
        <v>691</v>
      </c>
      <c r="P51" s="83"/>
      <c r="R51" s="78" t="s">
        <v>550</v>
      </c>
      <c r="S51" s="76" t="s">
        <v>816</v>
      </c>
    </row>
    <row r="52" spans="1:19" ht="58.5" thickTop="1" x14ac:dyDescent="0.35">
      <c r="A52" s="81" t="s">
        <v>550</v>
      </c>
      <c r="B52" s="90">
        <v>49058076200000</v>
      </c>
      <c r="C52" s="101" t="s">
        <v>869</v>
      </c>
      <c r="D52" s="93">
        <v>68608</v>
      </c>
      <c r="E52" s="94">
        <v>17152</v>
      </c>
      <c r="F52" s="76" t="s">
        <v>816</v>
      </c>
      <c r="G52" s="36"/>
      <c r="H52" s="36" t="s">
        <v>691</v>
      </c>
      <c r="I52" s="36" t="s">
        <v>691</v>
      </c>
      <c r="J52" s="36" t="s">
        <v>691</v>
      </c>
      <c r="K52" s="36"/>
      <c r="L52" s="36" t="s">
        <v>691</v>
      </c>
      <c r="M52" s="36"/>
      <c r="N52" s="36" t="s">
        <v>691</v>
      </c>
      <c r="O52" s="36" t="s">
        <v>691</v>
      </c>
      <c r="P52" s="83"/>
      <c r="R52" t="s">
        <v>610</v>
      </c>
      <c r="S52" s="76" t="s">
        <v>817</v>
      </c>
    </row>
    <row r="53" spans="1:19" ht="58" x14ac:dyDescent="0.35">
      <c r="A53" s="102" t="s">
        <v>610</v>
      </c>
      <c r="B53" s="90">
        <v>85271495500000</v>
      </c>
      <c r="C53" s="50" t="s">
        <v>870</v>
      </c>
      <c r="D53" s="93">
        <v>80000</v>
      </c>
      <c r="E53" s="94">
        <v>20000</v>
      </c>
      <c r="F53" s="76" t="s">
        <v>817</v>
      </c>
      <c r="G53" s="36"/>
      <c r="H53" s="36" t="s">
        <v>691</v>
      </c>
      <c r="I53" s="36" t="s">
        <v>691</v>
      </c>
      <c r="J53" s="36" t="s">
        <v>691</v>
      </c>
      <c r="K53" s="36" t="s">
        <v>691</v>
      </c>
      <c r="L53" s="36" t="s">
        <v>691</v>
      </c>
      <c r="M53" s="36" t="s">
        <v>691</v>
      </c>
      <c r="N53" s="36"/>
      <c r="O53" s="36" t="s">
        <v>691</v>
      </c>
      <c r="P53" s="83"/>
      <c r="R53" t="s">
        <v>818</v>
      </c>
      <c r="S53" s="77" t="s">
        <v>819</v>
      </c>
    </row>
    <row r="54" spans="1:19" ht="72.5" x14ac:dyDescent="0.35">
      <c r="A54" s="102" t="s">
        <v>610</v>
      </c>
      <c r="B54" s="90">
        <v>120280000000</v>
      </c>
      <c r="C54" s="50" t="s">
        <v>871</v>
      </c>
      <c r="D54" s="93">
        <v>80000</v>
      </c>
      <c r="E54" s="93">
        <v>20000</v>
      </c>
      <c r="F54" s="76" t="s">
        <v>817</v>
      </c>
      <c r="G54" s="36"/>
      <c r="H54" s="36" t="s">
        <v>691</v>
      </c>
      <c r="I54" s="36" t="s">
        <v>691</v>
      </c>
      <c r="J54" s="36" t="s">
        <v>691</v>
      </c>
      <c r="K54" s="36" t="s">
        <v>691</v>
      </c>
      <c r="L54" s="36" t="s">
        <v>691</v>
      </c>
      <c r="M54" s="36" t="s">
        <v>691</v>
      </c>
      <c r="N54" s="36"/>
      <c r="O54" s="36" t="s">
        <v>691</v>
      </c>
      <c r="P54" s="83"/>
    </row>
    <row r="55" spans="1:19" ht="72.5" x14ac:dyDescent="0.35">
      <c r="A55" s="102" t="s">
        <v>818</v>
      </c>
      <c r="B55" s="90">
        <v>12269693200000</v>
      </c>
      <c r="C55" s="50" t="s">
        <v>872</v>
      </c>
      <c r="D55" s="93">
        <v>80000</v>
      </c>
      <c r="E55" s="94">
        <v>20000</v>
      </c>
      <c r="F55" s="76" t="s">
        <v>819</v>
      </c>
      <c r="G55" s="36" t="s">
        <v>691</v>
      </c>
      <c r="H55" s="36" t="s">
        <v>691</v>
      </c>
      <c r="I55" s="36" t="s">
        <v>691</v>
      </c>
      <c r="J55" s="36" t="s">
        <v>691</v>
      </c>
      <c r="K55" s="36" t="s">
        <v>691</v>
      </c>
      <c r="L55" s="36" t="s">
        <v>691</v>
      </c>
      <c r="M55" s="36" t="s">
        <v>691</v>
      </c>
      <c r="N55" s="36" t="s">
        <v>691</v>
      </c>
      <c r="O55" s="36" t="s">
        <v>691</v>
      </c>
      <c r="P55" s="83"/>
    </row>
    <row r="56" spans="1:19" ht="72.5" x14ac:dyDescent="0.35">
      <c r="A56" s="102" t="s">
        <v>818</v>
      </c>
      <c r="B56" s="90">
        <v>12271112300000</v>
      </c>
      <c r="C56" s="50" t="s">
        <v>873</v>
      </c>
      <c r="D56" s="93">
        <v>80000</v>
      </c>
      <c r="E56" s="93">
        <v>20000</v>
      </c>
      <c r="F56" s="76" t="s">
        <v>819</v>
      </c>
      <c r="G56" s="36" t="s">
        <v>691</v>
      </c>
      <c r="H56" s="36" t="s">
        <v>691</v>
      </c>
      <c r="I56" s="36" t="s">
        <v>691</v>
      </c>
      <c r="J56" s="36" t="s">
        <v>691</v>
      </c>
      <c r="K56" s="36" t="s">
        <v>691</v>
      </c>
      <c r="L56" s="36" t="s">
        <v>691</v>
      </c>
      <c r="M56" s="36" t="s">
        <v>691</v>
      </c>
      <c r="N56" s="36" t="s">
        <v>691</v>
      </c>
      <c r="O56" s="36" t="s">
        <v>691</v>
      </c>
    </row>
    <row r="57" spans="1:19" x14ac:dyDescent="0.35">
      <c r="D57" s="97"/>
      <c r="E57" s="98"/>
    </row>
  </sheetData>
  <sortState xmlns:xlrd2="http://schemas.microsoft.com/office/spreadsheetml/2017/richdata2" ref="A2:F55">
    <sortCondition ref="A2:A55"/>
  </sortState>
  <customSheetViews>
    <customSheetView guid="{1A2507CC-498A-41B9-A709-09C0C2322351}">
      <selection activeCell="G1" sqref="G1:O1"/>
      <pageMargins left="0.7" right="0.7" top="0.75" bottom="0.75" header="0.3" footer="0.3"/>
    </customSheetView>
  </customSheetViews>
  <conditionalFormatting sqref="A52:A53 A55">
    <cfRule type="duplicateValues" dxfId="6" priority="4"/>
  </conditionalFormatting>
  <conditionalFormatting sqref="A54">
    <cfRule type="duplicateValues" dxfId="5" priority="3"/>
  </conditionalFormatting>
  <conditionalFormatting sqref="A56">
    <cfRule type="duplicateValues" dxfId="4" priority="2"/>
  </conditionalFormatting>
  <conditionalFormatting sqref="R51:R54">
    <cfRule type="duplicateValues" dxfId="3" priority="5"/>
  </conditionalFormatting>
  <pageMargins left="0.11811023622047245" right="0.11811023622047245" top="0.74803149606299213" bottom="0.74803149606299213" header="0.31496062992125984" footer="0.31496062992125984"/>
  <pageSetup paperSize="9" scale="75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workbookViewId="0">
      <selection activeCell="A2" sqref="A2:B56"/>
    </sheetView>
  </sheetViews>
  <sheetFormatPr defaultRowHeight="14.5" x14ac:dyDescent="0.35"/>
  <cols>
    <col min="1" max="1" width="18.453125" customWidth="1"/>
    <col min="2" max="2" width="15.1796875" bestFit="1" customWidth="1"/>
    <col min="3" max="3" width="21" style="28" customWidth="1"/>
    <col min="4" max="4" width="16.54296875" bestFit="1" customWidth="1"/>
    <col min="5" max="5" width="14.81640625" bestFit="1" customWidth="1"/>
    <col min="7" max="7" width="16.54296875" bestFit="1" customWidth="1"/>
    <col min="8" max="8" width="21.36328125" bestFit="1" customWidth="1"/>
  </cols>
  <sheetData>
    <row r="1" spans="1:8" x14ac:dyDescent="0.35">
      <c r="A1" s="29" t="s">
        <v>617</v>
      </c>
      <c r="B1" s="30" t="s">
        <v>618</v>
      </c>
    </row>
    <row r="2" spans="1:8" x14ac:dyDescent="0.35">
      <c r="A2" s="80" t="s">
        <v>12</v>
      </c>
      <c r="B2" s="90">
        <v>123368600000</v>
      </c>
      <c r="D2" t="b">
        <f>IF(A$2:A$64=Sprawozdanie!$G$11,ROW(A2)-ROW($A$2))</f>
        <v>0</v>
      </c>
      <c r="E2">
        <f>SMALL(D$2:D$64,ROWS($E$2:E2))</f>
        <v>60</v>
      </c>
      <c r="G2">
        <f>INDEX($A$2:$B$64,E2+1,1)</f>
        <v>0</v>
      </c>
      <c r="H2" s="38">
        <f>INDEX($A$2:$B$64,E2+1,2)</f>
        <v>0</v>
      </c>
    </row>
    <row r="3" spans="1:8" x14ac:dyDescent="0.35">
      <c r="A3" s="80" t="s">
        <v>12</v>
      </c>
      <c r="B3" s="90">
        <v>123366300000</v>
      </c>
      <c r="D3" t="b">
        <f>IF(A$2:A$64=Sprawozdanie!$G$11,ROW(A3)-ROW($A$2))</f>
        <v>0</v>
      </c>
      <c r="E3">
        <f>SMALL(D$2:D$64,ROWS($E$2:E3))</f>
        <v>61</v>
      </c>
      <c r="G3">
        <f>IFERROR(INDEX($A$2:$B$64,E3+1,1),"")</f>
        <v>0</v>
      </c>
      <c r="H3" s="31">
        <f>IFERROR(INDEX($A$2:$B$64,E3+1,2),"")</f>
        <v>0</v>
      </c>
    </row>
    <row r="4" spans="1:8" ht="29" x14ac:dyDescent="0.35">
      <c r="A4" s="102" t="s">
        <v>15</v>
      </c>
      <c r="B4" s="90">
        <v>7044874300000</v>
      </c>
      <c r="D4" t="b">
        <f>IF(A$2:A$64=Sprawozdanie!$G$11,ROW(A4)-ROW($A$2))</f>
        <v>0</v>
      </c>
      <c r="E4">
        <f>SMALL(D$2:D$64,ROWS($E$2:E4))</f>
        <v>62</v>
      </c>
      <c r="G4">
        <f>IFERROR(INDEX($A$2:$B$64,E4+1,1),"")</f>
        <v>0</v>
      </c>
      <c r="H4" s="31">
        <f>IFERROR(INDEX($A$2:$B$64,E4+1,2),"")</f>
        <v>0</v>
      </c>
    </row>
    <row r="5" spans="1:8" ht="29" x14ac:dyDescent="0.35">
      <c r="A5" s="102" t="s">
        <v>15</v>
      </c>
      <c r="B5" s="90">
        <v>7044873700000</v>
      </c>
      <c r="D5" t="b">
        <f>IF(A$2:A$64=Sprawozdanie!$G$11,ROW(A5)-ROW($A$2))</f>
        <v>0</v>
      </c>
      <c r="E5" t="e">
        <f>SMALL(D$2:D$64,ROWS($E$2:E5))</f>
        <v>#NUM!</v>
      </c>
      <c r="G5" t="str">
        <f>IFERROR(INDEX($A$2:$B$64,E5+1,1),"")</f>
        <v/>
      </c>
      <c r="H5" s="31" t="str">
        <f>IFERROR(INDEX($A$2:$B$64,E5+1,2),"")</f>
        <v/>
      </c>
    </row>
    <row r="6" spans="1:8" x14ac:dyDescent="0.35">
      <c r="A6" s="103" t="s">
        <v>33</v>
      </c>
      <c r="B6" s="90">
        <v>119190100000</v>
      </c>
      <c r="D6" t="b">
        <f>IF(A$2:A$64=Sprawozdanie!$G$11,ROW(A6)-ROW($A$2))</f>
        <v>0</v>
      </c>
    </row>
    <row r="7" spans="1:8" x14ac:dyDescent="0.35">
      <c r="A7" s="103" t="s">
        <v>33</v>
      </c>
      <c r="B7" s="90">
        <v>85248827500000</v>
      </c>
      <c r="D7" t="b">
        <f>IF(A$2:A$64=Sprawozdanie!$G$11,ROW(A7)-ROW($A$2))</f>
        <v>0</v>
      </c>
    </row>
    <row r="8" spans="1:8" x14ac:dyDescent="0.35">
      <c r="A8" s="103" t="s">
        <v>33</v>
      </c>
      <c r="B8" s="90">
        <v>85248814000000</v>
      </c>
      <c r="D8" t="b">
        <f>IF(A$2:A$64=Sprawozdanie!$G$11,ROW(A8)-ROW($A$2))</f>
        <v>0</v>
      </c>
    </row>
    <row r="9" spans="1:8" x14ac:dyDescent="0.35">
      <c r="A9" s="102" t="s">
        <v>44</v>
      </c>
      <c r="B9" s="90">
        <v>120468000000</v>
      </c>
      <c r="D9" t="b">
        <f>IF(A$2:A$64=Sprawozdanie!$G$11,ROW(A9)-ROW($A$2))</f>
        <v>0</v>
      </c>
    </row>
    <row r="10" spans="1:8" ht="29" x14ac:dyDescent="0.35">
      <c r="A10" s="102" t="s">
        <v>56</v>
      </c>
      <c r="B10" s="90">
        <v>49066996000000</v>
      </c>
      <c r="D10" t="b">
        <f>IF(A$2:A$64=Sprawozdanie!$G$11,ROW(A10)-ROW($A$2))</f>
        <v>0</v>
      </c>
    </row>
    <row r="11" spans="1:8" ht="43.5" x14ac:dyDescent="0.35">
      <c r="A11" s="102" t="s">
        <v>62</v>
      </c>
      <c r="B11" s="90">
        <v>112882500000</v>
      </c>
      <c r="D11" t="b">
        <f>IF(A$2:A$64=Sprawozdanie!$G$11,ROW(A11)-ROW($A$2))</f>
        <v>0</v>
      </c>
    </row>
    <row r="12" spans="1:8" ht="43.5" x14ac:dyDescent="0.35">
      <c r="A12" s="102" t="s">
        <v>62</v>
      </c>
      <c r="B12" s="90">
        <v>112883100000</v>
      </c>
      <c r="D12" t="b">
        <f>IF(A$2:A$64=Sprawozdanie!$G$11,ROW(A12)-ROW($A$2))</f>
        <v>0</v>
      </c>
    </row>
    <row r="13" spans="1:8" x14ac:dyDescent="0.35">
      <c r="A13" s="103" t="s">
        <v>83</v>
      </c>
      <c r="B13" s="90">
        <v>71838700000</v>
      </c>
      <c r="D13" t="b">
        <f>IF(A$2:A$64=Sprawozdanie!$G$11,ROW(A13)-ROW($A$2))</f>
        <v>0</v>
      </c>
    </row>
    <row r="14" spans="1:8" x14ac:dyDescent="0.35">
      <c r="A14" s="103" t="s">
        <v>83</v>
      </c>
      <c r="B14" s="90">
        <v>119148500000</v>
      </c>
      <c r="D14" t="b">
        <f>IF(A$2:A$64=Sprawozdanie!$G$11,ROW(A14)-ROW($A$2))</f>
        <v>0</v>
      </c>
    </row>
    <row r="15" spans="1:8" x14ac:dyDescent="0.35">
      <c r="A15" s="102" t="s">
        <v>116</v>
      </c>
      <c r="B15" s="90">
        <v>49282838000000</v>
      </c>
      <c r="D15" t="b">
        <f>IF(A$2:A$64=Sprawozdanie!$G$11,ROW(A15)-ROW($A$2))</f>
        <v>0</v>
      </c>
    </row>
    <row r="16" spans="1:8" x14ac:dyDescent="0.35">
      <c r="A16" s="103" t="s">
        <v>520</v>
      </c>
      <c r="B16" s="90">
        <v>49290474300000</v>
      </c>
      <c r="D16" t="b">
        <f>IF(A$2:A$64=Sprawozdanie!$G$11,ROW(A16)-ROW($A$2))</f>
        <v>0</v>
      </c>
    </row>
    <row r="17" spans="1:4" x14ac:dyDescent="0.35">
      <c r="A17" s="102" t="s">
        <v>119</v>
      </c>
      <c r="B17" s="90">
        <v>12261336600000</v>
      </c>
      <c r="D17" t="b">
        <f>IF(A$2:A$64=Sprawozdanie!$G$11,ROW(A17)-ROW($A$2))</f>
        <v>0</v>
      </c>
    </row>
    <row r="18" spans="1:4" x14ac:dyDescent="0.35">
      <c r="A18" s="103" t="s">
        <v>128</v>
      </c>
      <c r="B18" s="90">
        <v>49067107400000</v>
      </c>
      <c r="D18" t="b">
        <f>IF(A$2:A$64=Sprawozdanie!$G$11,ROW(A18)-ROW($A$2))</f>
        <v>0</v>
      </c>
    </row>
    <row r="19" spans="1:4" x14ac:dyDescent="0.35">
      <c r="A19" s="103" t="s">
        <v>128</v>
      </c>
      <c r="B19" s="90">
        <v>49067116300000</v>
      </c>
      <c r="D19" t="b">
        <f>IF(A$2:A$64=Sprawozdanie!$G$11,ROW(A19)-ROW($A$2))</f>
        <v>0</v>
      </c>
    </row>
    <row r="20" spans="1:4" x14ac:dyDescent="0.35">
      <c r="A20" s="104" t="s">
        <v>137</v>
      </c>
      <c r="B20" s="84"/>
      <c r="D20" t="b">
        <f>IF(A$2:A$64=Sprawozdanie!$G$11,ROW(A20)-ROW($A$2))</f>
        <v>0</v>
      </c>
    </row>
    <row r="21" spans="1:4" x14ac:dyDescent="0.35">
      <c r="A21" s="103" t="s">
        <v>149</v>
      </c>
      <c r="B21" s="90">
        <v>49054897100000</v>
      </c>
      <c r="D21" t="b">
        <f>IF(A$2:A$64=Sprawozdanie!$G$11,ROW(A21)-ROW($A$2))</f>
        <v>0</v>
      </c>
    </row>
    <row r="22" spans="1:4" x14ac:dyDescent="0.35">
      <c r="A22" s="103" t="s">
        <v>149</v>
      </c>
      <c r="B22" s="90">
        <v>49054901900000</v>
      </c>
      <c r="D22" t="b">
        <f>IF(A$2:A$64=Sprawozdanie!$G$11,ROW(A22)-ROW($A$2))</f>
        <v>0</v>
      </c>
    </row>
    <row r="23" spans="1:4" x14ac:dyDescent="0.35">
      <c r="A23" s="102" t="s">
        <v>535</v>
      </c>
      <c r="B23" s="90">
        <v>49066949100000</v>
      </c>
      <c r="D23" t="b">
        <f>IF(A$2:A$64=Sprawozdanie!$G$11,ROW(A23)-ROW($A$2))</f>
        <v>0</v>
      </c>
    </row>
    <row r="24" spans="1:4" ht="29" x14ac:dyDescent="0.35">
      <c r="A24" s="103" t="s">
        <v>152</v>
      </c>
      <c r="B24" s="90">
        <v>7066600300000</v>
      </c>
      <c r="D24" t="b">
        <f>IF(A$2:A$64=Sprawozdanie!$G$11,ROW(A24)-ROW($A$2))</f>
        <v>0</v>
      </c>
    </row>
    <row r="25" spans="1:4" ht="29" x14ac:dyDescent="0.35">
      <c r="A25" s="102" t="s">
        <v>188</v>
      </c>
      <c r="B25" s="90">
        <v>36818671000000</v>
      </c>
      <c r="D25" t="b">
        <f>IF(A$2:A$64=Sprawozdanie!$G$11,ROW(A25)-ROW($A$2))</f>
        <v>0</v>
      </c>
    </row>
    <row r="26" spans="1:4" x14ac:dyDescent="0.35">
      <c r="A26" s="103" t="s">
        <v>203</v>
      </c>
      <c r="B26" s="90">
        <v>49067253000000</v>
      </c>
      <c r="D26" t="b">
        <f>IF(A$2:A$64=Sprawozdanie!$G$11,ROW(A26)-ROW($A$2))</f>
        <v>0</v>
      </c>
    </row>
    <row r="27" spans="1:4" x14ac:dyDescent="0.35">
      <c r="A27" s="102" t="s">
        <v>206</v>
      </c>
      <c r="B27" s="90">
        <v>27064251600000</v>
      </c>
      <c r="D27" t="b">
        <f>IF(A$2:A$64=Sprawozdanie!$G$11,ROW(A27)-ROW($A$2))</f>
        <v>0</v>
      </c>
    </row>
    <row r="28" spans="1:4" ht="29" x14ac:dyDescent="0.35">
      <c r="A28" s="103" t="s">
        <v>218</v>
      </c>
      <c r="B28" s="90">
        <v>49066377800000</v>
      </c>
      <c r="D28" t="b">
        <f>IF(A$2:A$64=Sprawozdanie!$G$11,ROW(A28)-ROW($A$2))</f>
        <v>0</v>
      </c>
    </row>
    <row r="29" spans="1:4" x14ac:dyDescent="0.35">
      <c r="A29" s="102" t="s">
        <v>221</v>
      </c>
      <c r="B29" s="90">
        <v>66509900000</v>
      </c>
      <c r="D29" t="b">
        <f>IF(A$2:A$64=Sprawozdanie!$G$11,ROW(A29)-ROW($A$2))</f>
        <v>0</v>
      </c>
    </row>
    <row r="30" spans="1:4" ht="29" x14ac:dyDescent="0.35">
      <c r="A30" s="103" t="s">
        <v>541</v>
      </c>
      <c r="B30" s="90">
        <v>49066956800000</v>
      </c>
      <c r="D30" t="b">
        <f>IF(A$2:A$64=Sprawozdanie!$G$11,ROW(A30)-ROW($A$2))</f>
        <v>0</v>
      </c>
    </row>
    <row r="31" spans="1:4" ht="29" x14ac:dyDescent="0.35">
      <c r="A31" s="102" t="s">
        <v>302</v>
      </c>
      <c r="B31" s="90">
        <v>85271098600000</v>
      </c>
      <c r="D31" t="b">
        <f>IF(A$2:A$64=Sprawozdanie!$G$11,ROW(A31)-ROW($A$2))</f>
        <v>0</v>
      </c>
    </row>
    <row r="32" spans="1:4" x14ac:dyDescent="0.35">
      <c r="A32" s="103" t="s">
        <v>335</v>
      </c>
      <c r="B32" s="90">
        <v>12089934100000</v>
      </c>
      <c r="D32" t="b">
        <f>IF(A$2:A$64=Sprawozdanie!$G$11,ROW(A32)-ROW($A$2))</f>
        <v>0</v>
      </c>
    </row>
    <row r="33" spans="1:4" x14ac:dyDescent="0.35">
      <c r="A33" s="102" t="s">
        <v>356</v>
      </c>
      <c r="B33" s="90">
        <v>118956000000</v>
      </c>
      <c r="D33" t="b">
        <f>IF(A$2:A$64=Sprawozdanie!$G$11,ROW(A33)-ROW($A$2))</f>
        <v>0</v>
      </c>
    </row>
    <row r="34" spans="1:4" x14ac:dyDescent="0.35">
      <c r="A34" s="102" t="s">
        <v>356</v>
      </c>
      <c r="B34" s="90">
        <v>71876600000</v>
      </c>
      <c r="D34" t="b">
        <f>IF(A$2:A$64=Sprawozdanie!$G$11,ROW(A34)-ROW($A$2))</f>
        <v>0</v>
      </c>
    </row>
    <row r="35" spans="1:4" x14ac:dyDescent="0.35">
      <c r="A35" s="103" t="s">
        <v>359</v>
      </c>
      <c r="B35" s="90">
        <v>27156100000</v>
      </c>
      <c r="D35" t="b">
        <f>IF(A$2:A$64=Sprawozdanie!$G$11,ROW(A35)-ROW($A$2))</f>
        <v>0</v>
      </c>
    </row>
    <row r="36" spans="1:4" x14ac:dyDescent="0.35">
      <c r="A36" s="102" t="s">
        <v>377</v>
      </c>
      <c r="B36" s="90">
        <v>118856600000</v>
      </c>
      <c r="D36" t="b">
        <f>IF(A$2:A$64=Sprawozdanie!$G$11,ROW(A36)-ROW($A$2))</f>
        <v>0</v>
      </c>
    </row>
    <row r="37" spans="1:4" x14ac:dyDescent="0.35">
      <c r="A37" s="103" t="s">
        <v>383</v>
      </c>
      <c r="B37" s="90">
        <v>35674549000000</v>
      </c>
      <c r="D37" t="b">
        <f>IF(A$2:A$64=Sprawozdanie!$G$11,ROW(A37)-ROW($A$2))</f>
        <v>0</v>
      </c>
    </row>
    <row r="38" spans="1:4" x14ac:dyDescent="0.35">
      <c r="A38" s="102" t="s">
        <v>389</v>
      </c>
      <c r="B38" s="90">
        <v>104397400000</v>
      </c>
      <c r="D38" t="b">
        <f>IF(A$2:A$64=Sprawozdanie!$G$11,ROW(A38)-ROW($A$2))</f>
        <v>0</v>
      </c>
    </row>
    <row r="39" spans="1:4" x14ac:dyDescent="0.35">
      <c r="A39" s="102" t="s">
        <v>389</v>
      </c>
      <c r="B39" s="90">
        <v>36735810200000</v>
      </c>
      <c r="D39" t="b">
        <f>IF(A$2:A$64=Sprawozdanie!$G$11,ROW(A39)-ROW($A$2))</f>
        <v>0</v>
      </c>
    </row>
    <row r="40" spans="1:4" x14ac:dyDescent="0.35">
      <c r="A40" s="102" t="s">
        <v>389</v>
      </c>
      <c r="B40" s="90">
        <v>70366400000</v>
      </c>
      <c r="D40" t="b">
        <f>IF(A$2:A$64=Sprawozdanie!$G$11,ROW(A40)-ROW($A$2))</f>
        <v>0</v>
      </c>
    </row>
    <row r="41" spans="1:4" x14ac:dyDescent="0.35">
      <c r="A41" s="102" t="s">
        <v>389</v>
      </c>
      <c r="B41" s="90">
        <v>104392200000</v>
      </c>
      <c r="D41" t="b">
        <f>IF(A$2:A$64=Sprawozdanie!$G$11,ROW(A41)-ROW($A$2))</f>
        <v>0</v>
      </c>
    </row>
    <row r="42" spans="1:4" x14ac:dyDescent="0.35">
      <c r="A42" s="103" t="s">
        <v>401</v>
      </c>
      <c r="B42" s="90">
        <v>49067543900000</v>
      </c>
      <c r="D42" t="b">
        <f>IF(A$2:A$64=Sprawozdanie!$G$11,ROW(A42)-ROW($A$2))</f>
        <v>0</v>
      </c>
    </row>
    <row r="43" spans="1:4" x14ac:dyDescent="0.35">
      <c r="A43" s="102" t="s">
        <v>421</v>
      </c>
      <c r="B43" s="90">
        <v>123410200000</v>
      </c>
      <c r="D43" t="b">
        <f>IF(A$2:A$64=Sprawozdanie!$G$11,ROW(A43)-ROW($A$2))</f>
        <v>0</v>
      </c>
    </row>
    <row r="44" spans="1:4" x14ac:dyDescent="0.35">
      <c r="A44" s="103" t="s">
        <v>436</v>
      </c>
      <c r="B44" s="90">
        <v>37047576500000</v>
      </c>
      <c r="D44" t="b">
        <f>IF(A$2:A$64=Sprawozdanie!$G$11,ROW(A44)-ROW($A$2))</f>
        <v>0</v>
      </c>
    </row>
    <row r="45" spans="1:4" x14ac:dyDescent="0.35">
      <c r="A45" s="102" t="s">
        <v>445</v>
      </c>
      <c r="B45" s="90">
        <v>123470500000</v>
      </c>
      <c r="D45" t="b">
        <f>IF(A$2:A$64=Sprawozdanie!$G$11,ROW(A45)-ROW($A$2))</f>
        <v>0</v>
      </c>
    </row>
    <row r="46" spans="1:4" ht="29" x14ac:dyDescent="0.35">
      <c r="A46" s="103" t="s">
        <v>466</v>
      </c>
      <c r="B46" s="90">
        <v>49067544500000</v>
      </c>
      <c r="D46" t="b">
        <f>IF(A$2:A$64=Sprawozdanie!$G$11,ROW(A46)-ROW($A$2))</f>
        <v>0</v>
      </c>
    </row>
    <row r="47" spans="1:4" x14ac:dyDescent="0.35">
      <c r="A47" s="102" t="s">
        <v>469</v>
      </c>
      <c r="B47" s="90">
        <v>35672449800000</v>
      </c>
      <c r="D47" t="b">
        <f>IF(A$2:A$64=Sprawozdanie!$G$11,ROW(A47)-ROW($A$2))</f>
        <v>0</v>
      </c>
    </row>
    <row r="48" spans="1:4" x14ac:dyDescent="0.35">
      <c r="A48" s="102" t="s">
        <v>469</v>
      </c>
      <c r="B48" s="90">
        <v>35669746500000</v>
      </c>
      <c r="D48" t="b">
        <f>IF(A$2:A$64=Sprawozdanie!$G$11,ROW(A48)-ROW($A$2))</f>
        <v>0</v>
      </c>
    </row>
    <row r="49" spans="1:4" x14ac:dyDescent="0.35">
      <c r="A49" s="103" t="s">
        <v>478</v>
      </c>
      <c r="B49" s="90">
        <v>35655701400000</v>
      </c>
      <c r="D49" t="b">
        <f>IF(A$2:A$64=Sprawozdanie!$G$11,ROW(A49)-ROW($A$2))</f>
        <v>0</v>
      </c>
    </row>
    <row r="50" spans="1:4" x14ac:dyDescent="0.35">
      <c r="A50" s="102" t="s">
        <v>502</v>
      </c>
      <c r="B50" s="90">
        <v>35706238400000</v>
      </c>
      <c r="D50" t="b">
        <f>IF(A$2:A$64=Sprawozdanie!$G$11,ROW(A50)-ROW($A$2))</f>
        <v>0</v>
      </c>
    </row>
    <row r="51" spans="1:4" x14ac:dyDescent="0.35">
      <c r="A51" s="103" t="s">
        <v>508</v>
      </c>
      <c r="B51" s="90">
        <v>7044954700000</v>
      </c>
      <c r="D51" t="b">
        <f>IF(A$2:A$64=Sprawozdanie!$G$11,ROW(A51)-ROW($A$2))</f>
        <v>0</v>
      </c>
    </row>
    <row r="52" spans="1:4" ht="43.5" x14ac:dyDescent="0.35">
      <c r="A52" s="81" t="s">
        <v>550</v>
      </c>
      <c r="B52" s="90">
        <v>49058076200000</v>
      </c>
      <c r="D52" t="b">
        <f>IF(A$2:A$64=Sprawozdanie!$G$11,ROW(A52)-ROW($A$2))</f>
        <v>0</v>
      </c>
    </row>
    <row r="53" spans="1:4" ht="43.5" x14ac:dyDescent="0.35">
      <c r="A53" s="102" t="s">
        <v>610</v>
      </c>
      <c r="B53" s="90">
        <v>85271495500000</v>
      </c>
      <c r="D53" t="b">
        <f>IF(A$2:A$64=Sprawozdanie!$G$11,ROW(A53)-ROW($A$2))</f>
        <v>0</v>
      </c>
    </row>
    <row r="54" spans="1:4" ht="43.5" x14ac:dyDescent="0.35">
      <c r="A54" s="102" t="s">
        <v>610</v>
      </c>
      <c r="B54" s="90">
        <v>120280000000</v>
      </c>
      <c r="D54" t="b">
        <f>IF(A$2:A$64=Sprawozdanie!$G$11,ROW(A54)-ROW($A$2))</f>
        <v>0</v>
      </c>
    </row>
    <row r="55" spans="1:4" ht="43.5" x14ac:dyDescent="0.35">
      <c r="A55" s="102" t="s">
        <v>818</v>
      </c>
      <c r="B55" s="90">
        <v>12269693200000</v>
      </c>
      <c r="D55" t="b">
        <f>IF(A$2:A$64=Sprawozdanie!$G$11,ROW(A55)-ROW($A$2))</f>
        <v>0</v>
      </c>
    </row>
    <row r="56" spans="1:4" ht="43.5" x14ac:dyDescent="0.35">
      <c r="A56" s="102" t="s">
        <v>818</v>
      </c>
      <c r="B56" s="90">
        <v>12271112300000</v>
      </c>
      <c r="D56" t="b">
        <f>IF(A$2:A$64=Sprawozdanie!$G$11,ROW(A56)-ROW($A$2))</f>
        <v>0</v>
      </c>
    </row>
    <row r="57" spans="1:4" ht="29" x14ac:dyDescent="0.35">
      <c r="A57" s="6" t="s">
        <v>526</v>
      </c>
      <c r="B57" s="3">
        <v>49066958000000</v>
      </c>
      <c r="D57" t="b">
        <f>IF(A$2:A$64=Sprawozdanie!$G$11,ROW(A57)-ROW($A$2))</f>
        <v>0</v>
      </c>
    </row>
    <row r="58" spans="1:4" ht="29" x14ac:dyDescent="0.35">
      <c r="A58" s="7" t="s">
        <v>541</v>
      </c>
      <c r="B58" s="4">
        <v>49066953900000</v>
      </c>
      <c r="D58" t="b">
        <f>IF(A$2:A$64=Sprawozdanie!$G$11,ROW(A58)-ROW($A$2))</f>
        <v>0</v>
      </c>
    </row>
    <row r="59" spans="1:4" ht="29" x14ac:dyDescent="0.35">
      <c r="A59" s="6" t="s">
        <v>559</v>
      </c>
      <c r="B59" s="3">
        <v>35656858400000</v>
      </c>
      <c r="D59" t="b">
        <f>IF(A$2:A$64=Sprawozdanie!$G$11,ROW(A59)-ROW($A$2))</f>
        <v>0</v>
      </c>
    </row>
    <row r="60" spans="1:4" x14ac:dyDescent="0.35">
      <c r="A60" s="7" t="s">
        <v>565</v>
      </c>
      <c r="B60" s="4">
        <v>85272040100000</v>
      </c>
      <c r="D60" t="b">
        <f>IF(A$2:A$64=Sprawozdanie!$G$11,ROW(A60)-ROW($A$2))</f>
        <v>0</v>
      </c>
    </row>
    <row r="61" spans="1:4" x14ac:dyDescent="0.35">
      <c r="A61" s="6" t="s">
        <v>568</v>
      </c>
      <c r="B61" s="3">
        <v>12009283900000</v>
      </c>
      <c r="D61" t="b">
        <f>IF(A$2:A$64=Sprawozdanie!$G$11,ROW(A61)-ROW($A$2))</f>
        <v>0</v>
      </c>
    </row>
    <row r="62" spans="1:4" x14ac:dyDescent="0.35">
      <c r="A62" s="7"/>
      <c r="B62" s="4"/>
      <c r="D62">
        <f>IF(A$2:A$64=Sprawozdanie!$G$11,ROW(A62)-ROW($A$2))</f>
        <v>60</v>
      </c>
    </row>
    <row r="63" spans="1:4" x14ac:dyDescent="0.35">
      <c r="A63" s="6"/>
      <c r="B63" s="3"/>
      <c r="D63">
        <f>IF(A$2:A$64=Sprawozdanie!$G$11,ROW(A63)-ROW($A$2))</f>
        <v>61</v>
      </c>
    </row>
    <row r="64" spans="1:4" ht="15" thickBot="1" x14ac:dyDescent="0.4">
      <c r="A64" s="8"/>
      <c r="B64" s="5"/>
      <c r="D64">
        <f>IF(A$2:A$64=Sprawozdanie!$G$11,ROW(A64)-ROW($A$2))</f>
        <v>62</v>
      </c>
    </row>
  </sheetData>
  <sortState xmlns:xlrd2="http://schemas.microsoft.com/office/spreadsheetml/2017/richdata2" ref="A2:C64">
    <sortCondition ref="A2:A64"/>
  </sortState>
  <conditionalFormatting sqref="A52:A53 A55">
    <cfRule type="duplicateValues" dxfId="2" priority="3"/>
  </conditionalFormatting>
  <conditionalFormatting sqref="A54">
    <cfRule type="duplicateValues" dxfId="1" priority="2"/>
  </conditionalFormatting>
  <conditionalFormatting sqref="A56">
    <cfRule type="duplicateValues" dxfId="0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03"/>
  <sheetViews>
    <sheetView topLeftCell="A29" workbookViewId="0">
      <selection activeCell="A43" sqref="A43"/>
    </sheetView>
  </sheetViews>
  <sheetFormatPr defaultRowHeight="14.5" x14ac:dyDescent="0.35"/>
  <cols>
    <col min="1" max="1" width="16" bestFit="1" customWidth="1"/>
  </cols>
  <sheetData>
    <row r="1" spans="1:3" ht="15" thickBot="1" x14ac:dyDescent="0.4">
      <c r="A1" s="1" t="s">
        <v>7</v>
      </c>
      <c r="B1" s="2" t="s">
        <v>8</v>
      </c>
      <c r="C1" s="2" t="s">
        <v>9</v>
      </c>
    </row>
    <row r="2" spans="1:3" x14ac:dyDescent="0.35">
      <c r="A2" t="s">
        <v>587</v>
      </c>
      <c r="B2" t="s">
        <v>588</v>
      </c>
      <c r="C2" t="s">
        <v>589</v>
      </c>
    </row>
    <row r="3" spans="1:3" x14ac:dyDescent="0.35">
      <c r="A3" t="s">
        <v>593</v>
      </c>
      <c r="B3" t="s">
        <v>594</v>
      </c>
      <c r="C3" t="s">
        <v>595</v>
      </c>
    </row>
    <row r="4" spans="1:3" x14ac:dyDescent="0.35">
      <c r="A4" t="s">
        <v>602</v>
      </c>
      <c r="B4" t="s">
        <v>603</v>
      </c>
      <c r="C4" t="s">
        <v>604</v>
      </c>
    </row>
    <row r="5" spans="1:3" x14ac:dyDescent="0.35">
      <c r="A5" t="s">
        <v>542</v>
      </c>
      <c r="B5" t="s">
        <v>543</v>
      </c>
      <c r="C5" t="s">
        <v>544</v>
      </c>
    </row>
    <row r="6" spans="1:3" x14ac:dyDescent="0.35">
      <c r="A6" t="s">
        <v>66</v>
      </c>
      <c r="B6" t="s">
        <v>67</v>
      </c>
      <c r="C6" t="s">
        <v>68</v>
      </c>
    </row>
    <row r="7" spans="1:3" x14ac:dyDescent="0.35">
      <c r="A7" t="s">
        <v>159</v>
      </c>
      <c r="B7" t="s">
        <v>160</v>
      </c>
      <c r="C7" t="s">
        <v>161</v>
      </c>
    </row>
    <row r="8" spans="1:3" x14ac:dyDescent="0.35">
      <c r="A8" t="s">
        <v>312</v>
      </c>
      <c r="B8" t="s">
        <v>313</v>
      </c>
      <c r="C8" t="s">
        <v>314</v>
      </c>
    </row>
    <row r="9" spans="1:3" x14ac:dyDescent="0.35">
      <c r="A9" t="s">
        <v>315</v>
      </c>
      <c r="B9" t="s">
        <v>316</v>
      </c>
      <c r="C9" t="s">
        <v>317</v>
      </c>
    </row>
    <row r="10" spans="1:3" x14ac:dyDescent="0.35">
      <c r="A10" t="s">
        <v>330</v>
      </c>
      <c r="B10" t="s">
        <v>331</v>
      </c>
      <c r="C10" t="s">
        <v>332</v>
      </c>
    </row>
    <row r="11" spans="1:3" x14ac:dyDescent="0.35">
      <c r="A11" t="s">
        <v>339</v>
      </c>
      <c r="B11" t="s">
        <v>340</v>
      </c>
      <c r="C11" t="s">
        <v>341</v>
      </c>
    </row>
    <row r="12" spans="1:3" x14ac:dyDescent="0.35">
      <c r="A12" t="s">
        <v>500</v>
      </c>
      <c r="B12" t="s">
        <v>501</v>
      </c>
      <c r="C12" t="s">
        <v>502</v>
      </c>
    </row>
    <row r="13" spans="1:3" x14ac:dyDescent="0.35">
      <c r="A13" t="s">
        <v>416</v>
      </c>
      <c r="B13" t="s">
        <v>417</v>
      </c>
      <c r="C13" t="s">
        <v>418</v>
      </c>
    </row>
    <row r="14" spans="1:3" x14ac:dyDescent="0.35">
      <c r="A14" t="s">
        <v>51</v>
      </c>
      <c r="B14" t="s">
        <v>52</v>
      </c>
      <c r="C14" t="s">
        <v>53</v>
      </c>
    </row>
    <row r="15" spans="1:3" x14ac:dyDescent="0.35">
      <c r="A15" t="s">
        <v>249</v>
      </c>
      <c r="B15" t="s">
        <v>250</v>
      </c>
      <c r="C15" t="s">
        <v>251</v>
      </c>
    </row>
    <row r="16" spans="1:3" x14ac:dyDescent="0.35">
      <c r="A16" t="s">
        <v>410</v>
      </c>
      <c r="B16" t="s">
        <v>411</v>
      </c>
      <c r="C16" t="s">
        <v>412</v>
      </c>
    </row>
    <row r="17" spans="1:3" x14ac:dyDescent="0.35">
      <c r="A17" t="s">
        <v>503</v>
      </c>
      <c r="B17" t="s">
        <v>504</v>
      </c>
      <c r="C17" t="s">
        <v>505</v>
      </c>
    </row>
    <row r="18" spans="1:3" x14ac:dyDescent="0.35">
      <c r="A18" t="s">
        <v>506</v>
      </c>
      <c r="B18" t="s">
        <v>507</v>
      </c>
      <c r="C18" t="s">
        <v>508</v>
      </c>
    </row>
    <row r="19" spans="1:3" x14ac:dyDescent="0.35">
      <c r="A19" t="s">
        <v>13</v>
      </c>
      <c r="B19" t="s">
        <v>14</v>
      </c>
      <c r="C19" t="s">
        <v>15</v>
      </c>
    </row>
    <row r="20" spans="1:3" x14ac:dyDescent="0.35">
      <c r="A20" t="s">
        <v>48</v>
      </c>
      <c r="B20" t="s">
        <v>49</v>
      </c>
      <c r="C20" t="s">
        <v>50</v>
      </c>
    </row>
    <row r="21" spans="1:3" x14ac:dyDescent="0.35">
      <c r="A21" t="s">
        <v>150</v>
      </c>
      <c r="B21" t="s">
        <v>151</v>
      </c>
      <c r="C21" t="s">
        <v>152</v>
      </c>
    </row>
    <row r="22" spans="1:3" x14ac:dyDescent="0.35">
      <c r="A22" t="s">
        <v>198</v>
      </c>
      <c r="B22" t="s">
        <v>199</v>
      </c>
      <c r="C22" t="s">
        <v>200</v>
      </c>
    </row>
    <row r="23" spans="1:3" x14ac:dyDescent="0.35">
      <c r="A23" t="s">
        <v>279</v>
      </c>
      <c r="B23" t="s">
        <v>280</v>
      </c>
      <c r="C23" t="s">
        <v>281</v>
      </c>
    </row>
    <row r="24" spans="1:3" x14ac:dyDescent="0.35">
      <c r="A24" t="s">
        <v>405</v>
      </c>
      <c r="B24" t="s">
        <v>406</v>
      </c>
      <c r="C24" t="s">
        <v>404</v>
      </c>
    </row>
    <row r="25" spans="1:3" x14ac:dyDescent="0.35">
      <c r="A25" t="s">
        <v>413</v>
      </c>
      <c r="B25" t="s">
        <v>414</v>
      </c>
      <c r="C25" t="s">
        <v>415</v>
      </c>
    </row>
    <row r="26" spans="1:3" x14ac:dyDescent="0.35">
      <c r="A26" t="s">
        <v>446</v>
      </c>
      <c r="B26" t="s">
        <v>447</v>
      </c>
      <c r="C26" t="s">
        <v>448</v>
      </c>
    </row>
    <row r="27" spans="1:3" x14ac:dyDescent="0.35">
      <c r="A27" t="s">
        <v>467</v>
      </c>
      <c r="B27" t="s">
        <v>468</v>
      </c>
      <c r="C27" t="s">
        <v>469</v>
      </c>
    </row>
    <row r="28" spans="1:3" x14ac:dyDescent="0.35">
      <c r="A28" t="s">
        <v>476</v>
      </c>
      <c r="B28" t="s">
        <v>477</v>
      </c>
      <c r="C28" t="s">
        <v>478</v>
      </c>
    </row>
    <row r="29" spans="1:3" x14ac:dyDescent="0.35">
      <c r="A29" t="s">
        <v>557</v>
      </c>
      <c r="B29" t="s">
        <v>558</v>
      </c>
      <c r="C29" t="s">
        <v>559</v>
      </c>
    </row>
    <row r="30" spans="1:3" x14ac:dyDescent="0.35">
      <c r="A30" t="s">
        <v>584</v>
      </c>
      <c r="B30" t="s">
        <v>585</v>
      </c>
      <c r="C30" t="s">
        <v>586</v>
      </c>
    </row>
    <row r="31" spans="1:3" x14ac:dyDescent="0.35">
      <c r="A31" t="s">
        <v>57</v>
      </c>
      <c r="B31" t="s">
        <v>58</v>
      </c>
      <c r="C31" t="s">
        <v>59</v>
      </c>
    </row>
    <row r="32" spans="1:3" x14ac:dyDescent="0.35">
      <c r="A32" t="s">
        <v>37</v>
      </c>
      <c r="B32" t="s">
        <v>38</v>
      </c>
      <c r="C32" t="s">
        <v>36</v>
      </c>
    </row>
    <row r="33" spans="1:3" x14ac:dyDescent="0.35">
      <c r="A33" t="s">
        <v>72</v>
      </c>
      <c r="B33" t="s">
        <v>73</v>
      </c>
      <c r="C33" t="s">
        <v>74</v>
      </c>
    </row>
    <row r="34" spans="1:3" x14ac:dyDescent="0.35">
      <c r="A34" t="s">
        <v>162</v>
      </c>
      <c r="B34" t="s">
        <v>163</v>
      </c>
      <c r="C34" t="s">
        <v>164</v>
      </c>
    </row>
    <row r="35" spans="1:3" x14ac:dyDescent="0.35">
      <c r="A35" t="s">
        <v>204</v>
      </c>
      <c r="B35" t="s">
        <v>205</v>
      </c>
      <c r="C35" t="s">
        <v>206</v>
      </c>
    </row>
    <row r="36" spans="1:3" x14ac:dyDescent="0.35">
      <c r="A36" t="s">
        <v>309</v>
      </c>
      <c r="B36" t="s">
        <v>310</v>
      </c>
      <c r="C36" t="s">
        <v>311</v>
      </c>
    </row>
    <row r="37" spans="1:3" x14ac:dyDescent="0.35">
      <c r="A37" t="s">
        <v>452</v>
      </c>
      <c r="B37" t="s">
        <v>453</v>
      </c>
      <c r="C37" t="s">
        <v>454</v>
      </c>
    </row>
    <row r="38" spans="1:3" x14ac:dyDescent="0.35">
      <c r="A38" t="s">
        <v>491</v>
      </c>
      <c r="B38" t="s">
        <v>492</v>
      </c>
      <c r="C38" t="s">
        <v>493</v>
      </c>
    </row>
    <row r="39" spans="1:3" x14ac:dyDescent="0.35">
      <c r="A39" t="s">
        <v>16</v>
      </c>
      <c r="B39" t="s">
        <v>17</v>
      </c>
      <c r="C39" t="s">
        <v>18</v>
      </c>
    </row>
    <row r="40" spans="1:3" x14ac:dyDescent="0.35">
      <c r="A40" t="s">
        <v>572</v>
      </c>
      <c r="B40" t="s">
        <v>573</v>
      </c>
      <c r="C40" t="s">
        <v>574</v>
      </c>
    </row>
    <row r="41" spans="1:3" x14ac:dyDescent="0.35">
      <c r="A41" t="s">
        <v>264</v>
      </c>
      <c r="B41" t="s">
        <v>265</v>
      </c>
      <c r="C41" t="s">
        <v>266</v>
      </c>
    </row>
    <row r="42" spans="1:3" x14ac:dyDescent="0.35">
      <c r="A42" t="s">
        <v>63</v>
      </c>
      <c r="B42" t="s">
        <v>64</v>
      </c>
      <c r="C42" t="s">
        <v>65</v>
      </c>
    </row>
    <row r="43" spans="1:3" x14ac:dyDescent="0.35">
      <c r="A43" t="s">
        <v>177</v>
      </c>
      <c r="B43" t="s">
        <v>178</v>
      </c>
      <c r="C43" t="s">
        <v>179</v>
      </c>
    </row>
    <row r="44" spans="1:3" x14ac:dyDescent="0.35">
      <c r="A44" t="s">
        <v>183</v>
      </c>
      <c r="B44" t="s">
        <v>184</v>
      </c>
      <c r="C44" t="s">
        <v>185</v>
      </c>
    </row>
    <row r="45" spans="1:3" x14ac:dyDescent="0.35">
      <c r="A45" t="s">
        <v>195</v>
      </c>
      <c r="B45" t="s">
        <v>196</v>
      </c>
      <c r="C45" t="s">
        <v>197</v>
      </c>
    </row>
    <row r="46" spans="1:3" x14ac:dyDescent="0.35">
      <c r="A46" t="s">
        <v>318</v>
      </c>
      <c r="B46" t="s">
        <v>319</v>
      </c>
      <c r="C46" t="s">
        <v>320</v>
      </c>
    </row>
    <row r="47" spans="1:3" x14ac:dyDescent="0.35">
      <c r="A47" t="s">
        <v>351</v>
      </c>
      <c r="B47" t="s">
        <v>352</v>
      </c>
      <c r="C47" t="s">
        <v>353</v>
      </c>
    </row>
    <row r="48" spans="1:3" x14ac:dyDescent="0.35">
      <c r="A48" t="s">
        <v>393</v>
      </c>
      <c r="B48" t="s">
        <v>394</v>
      </c>
      <c r="C48" t="s">
        <v>395</v>
      </c>
    </row>
    <row r="49" spans="1:3" x14ac:dyDescent="0.35">
      <c r="A49" t="s">
        <v>611</v>
      </c>
      <c r="B49" t="s">
        <v>612</v>
      </c>
      <c r="C49" t="s">
        <v>613</v>
      </c>
    </row>
    <row r="50" spans="1:3" x14ac:dyDescent="0.35">
      <c r="A50" t="s">
        <v>267</v>
      </c>
      <c r="B50" t="s">
        <v>268</v>
      </c>
      <c r="C50" t="s">
        <v>269</v>
      </c>
    </row>
    <row r="51" spans="1:3" x14ac:dyDescent="0.35">
      <c r="A51" t="s">
        <v>566</v>
      </c>
      <c r="B51" t="s">
        <v>567</v>
      </c>
      <c r="C51" t="s">
        <v>568</v>
      </c>
    </row>
    <row r="52" spans="1:3" x14ac:dyDescent="0.35">
      <c r="A52" t="s">
        <v>575</v>
      </c>
      <c r="B52" t="s">
        <v>576</v>
      </c>
      <c r="C52" t="s">
        <v>577</v>
      </c>
    </row>
    <row r="53" spans="1:3" x14ac:dyDescent="0.35">
      <c r="A53" t="s">
        <v>590</v>
      </c>
      <c r="B53" t="s">
        <v>591</v>
      </c>
      <c r="C53" t="s">
        <v>592</v>
      </c>
    </row>
    <row r="54" spans="1:3" x14ac:dyDescent="0.35">
      <c r="A54" t="s">
        <v>605</v>
      </c>
      <c r="B54" t="s">
        <v>606</v>
      </c>
      <c r="C54" t="s">
        <v>607</v>
      </c>
    </row>
    <row r="55" spans="1:3" x14ac:dyDescent="0.35">
      <c r="A55" t="s">
        <v>171</v>
      </c>
      <c r="B55" t="s">
        <v>172</v>
      </c>
      <c r="C55" t="s">
        <v>173</v>
      </c>
    </row>
    <row r="56" spans="1:3" x14ac:dyDescent="0.35">
      <c r="A56" t="s">
        <v>470</v>
      </c>
      <c r="B56" t="s">
        <v>471</v>
      </c>
      <c r="C56" t="s">
        <v>472</v>
      </c>
    </row>
    <row r="57" spans="1:3" x14ac:dyDescent="0.35">
      <c r="A57" t="s">
        <v>291</v>
      </c>
      <c r="B57" t="s">
        <v>292</v>
      </c>
      <c r="C57" t="s">
        <v>293</v>
      </c>
    </row>
    <row r="58" spans="1:3" x14ac:dyDescent="0.35">
      <c r="A58" t="s">
        <v>381</v>
      </c>
      <c r="B58" t="s">
        <v>382</v>
      </c>
      <c r="C58" t="s">
        <v>383</v>
      </c>
    </row>
    <row r="59" spans="1:3" x14ac:dyDescent="0.35">
      <c r="A59" t="s">
        <v>348</v>
      </c>
      <c r="B59" t="s">
        <v>349</v>
      </c>
      <c r="C59" t="s">
        <v>350</v>
      </c>
    </row>
    <row r="60" spans="1:3" x14ac:dyDescent="0.35">
      <c r="A60" t="s">
        <v>321</v>
      </c>
      <c r="B60" t="s">
        <v>322</v>
      </c>
      <c r="C60" t="s">
        <v>323</v>
      </c>
    </row>
    <row r="61" spans="1:3" x14ac:dyDescent="0.35">
      <c r="A61" t="s">
        <v>282</v>
      </c>
      <c r="B61" t="s">
        <v>283</v>
      </c>
      <c r="C61" t="s">
        <v>284</v>
      </c>
    </row>
    <row r="62" spans="1:3" x14ac:dyDescent="0.35">
      <c r="A62" t="s">
        <v>96</v>
      </c>
      <c r="B62" t="s">
        <v>97</v>
      </c>
      <c r="C62" t="s">
        <v>98</v>
      </c>
    </row>
    <row r="63" spans="1:3" x14ac:dyDescent="0.35">
      <c r="A63" t="s">
        <v>509</v>
      </c>
      <c r="B63" t="s">
        <v>510</v>
      </c>
      <c r="C63" t="s">
        <v>511</v>
      </c>
    </row>
    <row r="64" spans="1:3" x14ac:dyDescent="0.35">
      <c r="A64" t="s">
        <v>494</v>
      </c>
      <c r="B64" t="s">
        <v>495</v>
      </c>
      <c r="C64" t="s">
        <v>496</v>
      </c>
    </row>
    <row r="65" spans="1:3" x14ac:dyDescent="0.35">
      <c r="A65" t="s">
        <v>473</v>
      </c>
      <c r="B65" t="s">
        <v>474</v>
      </c>
      <c r="C65" t="s">
        <v>475</v>
      </c>
    </row>
    <row r="66" spans="1:3" x14ac:dyDescent="0.35">
      <c r="A66" t="s">
        <v>437</v>
      </c>
      <c r="B66" t="s">
        <v>438</v>
      </c>
      <c r="C66" t="s">
        <v>439</v>
      </c>
    </row>
    <row r="67" spans="1:3" x14ac:dyDescent="0.35">
      <c r="A67" t="s">
        <v>422</v>
      </c>
      <c r="B67" t="s">
        <v>423</v>
      </c>
      <c r="C67" t="s">
        <v>424</v>
      </c>
    </row>
    <row r="68" spans="1:3" x14ac:dyDescent="0.35">
      <c r="A68" t="s">
        <v>396</v>
      </c>
      <c r="B68" t="s">
        <v>397</v>
      </c>
      <c r="C68" t="s">
        <v>398</v>
      </c>
    </row>
    <row r="69" spans="1:3" x14ac:dyDescent="0.35">
      <c r="A69" t="s">
        <v>387</v>
      </c>
      <c r="B69" t="s">
        <v>388</v>
      </c>
      <c r="C69" t="s">
        <v>389</v>
      </c>
    </row>
    <row r="70" spans="1:3" x14ac:dyDescent="0.35">
      <c r="A70" t="s">
        <v>384</v>
      </c>
      <c r="B70" t="s">
        <v>385</v>
      </c>
      <c r="C70" t="s">
        <v>386</v>
      </c>
    </row>
    <row r="71" spans="1:3" x14ac:dyDescent="0.35">
      <c r="A71" t="s">
        <v>270</v>
      </c>
      <c r="B71" t="s">
        <v>271</v>
      </c>
      <c r="C71" t="s">
        <v>272</v>
      </c>
    </row>
    <row r="72" spans="1:3" x14ac:dyDescent="0.35">
      <c r="A72" t="s">
        <v>261</v>
      </c>
      <c r="B72" t="s">
        <v>262</v>
      </c>
      <c r="C72" t="s">
        <v>263</v>
      </c>
    </row>
    <row r="73" spans="1:3" x14ac:dyDescent="0.35">
      <c r="A73" t="s">
        <v>222</v>
      </c>
      <c r="B73" t="s">
        <v>223</v>
      </c>
      <c r="C73" t="s">
        <v>224</v>
      </c>
    </row>
    <row r="74" spans="1:3" x14ac:dyDescent="0.35">
      <c r="A74" t="s">
        <v>192</v>
      </c>
      <c r="B74" t="s">
        <v>193</v>
      </c>
      <c r="C74" t="s">
        <v>194</v>
      </c>
    </row>
    <row r="75" spans="1:3" x14ac:dyDescent="0.35">
      <c r="A75" t="s">
        <v>168</v>
      </c>
      <c r="B75" t="s">
        <v>169</v>
      </c>
      <c r="C75" t="s">
        <v>170</v>
      </c>
    </row>
    <row r="76" spans="1:3" x14ac:dyDescent="0.35">
      <c r="A76" t="s">
        <v>141</v>
      </c>
      <c r="B76" t="s">
        <v>142</v>
      </c>
      <c r="C76" t="s">
        <v>143</v>
      </c>
    </row>
    <row r="77" spans="1:3" x14ac:dyDescent="0.35">
      <c r="A77" t="s">
        <v>132</v>
      </c>
      <c r="B77" t="s">
        <v>133</v>
      </c>
      <c r="C77" t="s">
        <v>134</v>
      </c>
    </row>
    <row r="78" spans="1:3" x14ac:dyDescent="0.35">
      <c r="A78" t="s">
        <v>129</v>
      </c>
      <c r="B78" t="s">
        <v>130</v>
      </c>
      <c r="C78" t="s">
        <v>131</v>
      </c>
    </row>
    <row r="79" spans="1:3" x14ac:dyDescent="0.35">
      <c r="A79" t="s">
        <v>84</v>
      </c>
      <c r="B79" t="s">
        <v>85</v>
      </c>
      <c r="C79" t="s">
        <v>86</v>
      </c>
    </row>
    <row r="80" spans="1:3" x14ac:dyDescent="0.35">
      <c r="A80" t="s">
        <v>111</v>
      </c>
      <c r="B80" t="s">
        <v>112</v>
      </c>
      <c r="C80" t="s">
        <v>113</v>
      </c>
    </row>
    <row r="81" spans="1:3" x14ac:dyDescent="0.35">
      <c r="A81" t="s">
        <v>10</v>
      </c>
      <c r="B81" t="s">
        <v>11</v>
      </c>
      <c r="C81" t="s">
        <v>12</v>
      </c>
    </row>
    <row r="82" spans="1:3" x14ac:dyDescent="0.35">
      <c r="A82" t="s">
        <v>102</v>
      </c>
      <c r="B82" t="s">
        <v>103</v>
      </c>
      <c r="C82" t="s">
        <v>104</v>
      </c>
    </row>
    <row r="83" spans="1:3" x14ac:dyDescent="0.35">
      <c r="A83" t="s">
        <v>165</v>
      </c>
      <c r="B83" t="s">
        <v>166</v>
      </c>
      <c r="C83" t="s">
        <v>167</v>
      </c>
    </row>
    <row r="84" spans="1:3" x14ac:dyDescent="0.35">
      <c r="A84" t="s">
        <v>105</v>
      </c>
      <c r="B84" t="s">
        <v>106</v>
      </c>
      <c r="C84" t="s">
        <v>107</v>
      </c>
    </row>
    <row r="85" spans="1:3" x14ac:dyDescent="0.35">
      <c r="A85" t="s">
        <v>25</v>
      </c>
      <c r="B85" t="s">
        <v>26</v>
      </c>
      <c r="C85" t="s">
        <v>27</v>
      </c>
    </row>
    <row r="86" spans="1:3" x14ac:dyDescent="0.35">
      <c r="A86" t="s">
        <v>360</v>
      </c>
      <c r="B86" t="s">
        <v>361</v>
      </c>
      <c r="C86" t="s">
        <v>362</v>
      </c>
    </row>
    <row r="87" spans="1:3" x14ac:dyDescent="0.35">
      <c r="A87" t="s">
        <v>336</v>
      </c>
      <c r="B87" t="s">
        <v>337</v>
      </c>
      <c r="C87" t="s">
        <v>338</v>
      </c>
    </row>
    <row r="88" spans="1:3" x14ac:dyDescent="0.35">
      <c r="A88" t="s">
        <v>294</v>
      </c>
      <c r="B88" t="s">
        <v>295</v>
      </c>
      <c r="C88" t="s">
        <v>296</v>
      </c>
    </row>
    <row r="89" spans="1:3" x14ac:dyDescent="0.35">
      <c r="A89" t="s">
        <v>455</v>
      </c>
      <c r="B89" t="s">
        <v>456</v>
      </c>
      <c r="C89" t="s">
        <v>457</v>
      </c>
    </row>
    <row r="90" spans="1:3" x14ac:dyDescent="0.35">
      <c r="A90" t="s">
        <v>485</v>
      </c>
      <c r="B90" t="s">
        <v>486</v>
      </c>
      <c r="C90" t="s">
        <v>487</v>
      </c>
    </row>
    <row r="91" spans="1:3" x14ac:dyDescent="0.35">
      <c r="A91" t="s">
        <v>443</v>
      </c>
      <c r="B91" t="s">
        <v>444</v>
      </c>
      <c r="C91" t="s">
        <v>445</v>
      </c>
    </row>
    <row r="92" spans="1:3" x14ac:dyDescent="0.35">
      <c r="A92" t="s">
        <v>419</v>
      </c>
      <c r="B92" t="s">
        <v>420</v>
      </c>
      <c r="C92" t="s">
        <v>421</v>
      </c>
    </row>
    <row r="93" spans="1:3" x14ac:dyDescent="0.35">
      <c r="A93" t="s">
        <v>45</v>
      </c>
      <c r="B93" t="s">
        <v>46</v>
      </c>
      <c r="C93" t="s">
        <v>47</v>
      </c>
    </row>
    <row r="94" spans="1:3" x14ac:dyDescent="0.35">
      <c r="A94" s="16" t="s">
        <v>22</v>
      </c>
      <c r="B94" t="s">
        <v>23</v>
      </c>
      <c r="C94" t="s">
        <v>24</v>
      </c>
    </row>
    <row r="95" spans="1:3" x14ac:dyDescent="0.35">
      <c r="A95" t="s">
        <v>210</v>
      </c>
      <c r="B95" t="s">
        <v>211</v>
      </c>
      <c r="C95" t="s">
        <v>212</v>
      </c>
    </row>
    <row r="96" spans="1:3" x14ac:dyDescent="0.35">
      <c r="A96" t="s">
        <v>19</v>
      </c>
      <c r="B96" t="s">
        <v>20</v>
      </c>
      <c r="C96" t="s">
        <v>21</v>
      </c>
    </row>
    <row r="97" spans="1:3" x14ac:dyDescent="0.35">
      <c r="A97" t="s">
        <v>28</v>
      </c>
      <c r="B97" t="s">
        <v>29</v>
      </c>
      <c r="C97" t="s">
        <v>30</v>
      </c>
    </row>
    <row r="98" spans="1:3" x14ac:dyDescent="0.35">
      <c r="A98" t="s">
        <v>54</v>
      </c>
      <c r="B98" t="s">
        <v>55</v>
      </c>
      <c r="C98" t="s">
        <v>56</v>
      </c>
    </row>
    <row r="99" spans="1:3" x14ac:dyDescent="0.35">
      <c r="A99" t="s">
        <v>60</v>
      </c>
      <c r="B99" t="s">
        <v>61</v>
      </c>
      <c r="C99" t="s">
        <v>62</v>
      </c>
    </row>
    <row r="100" spans="1:3" x14ac:dyDescent="0.35">
      <c r="A100" t="s">
        <v>69</v>
      </c>
      <c r="B100" t="s">
        <v>70</v>
      </c>
      <c r="C100" t="s">
        <v>71</v>
      </c>
    </row>
    <row r="101" spans="1:3" x14ac:dyDescent="0.35">
      <c r="A101" t="s">
        <v>78</v>
      </c>
      <c r="B101" t="s">
        <v>79</v>
      </c>
      <c r="C101" t="s">
        <v>80</v>
      </c>
    </row>
    <row r="102" spans="1:3" x14ac:dyDescent="0.35">
      <c r="A102" t="s">
        <v>87</v>
      </c>
      <c r="B102" t="s">
        <v>88</v>
      </c>
      <c r="C102" t="s">
        <v>89</v>
      </c>
    </row>
    <row r="103" spans="1:3" x14ac:dyDescent="0.35">
      <c r="A103" t="s">
        <v>99</v>
      </c>
      <c r="B103" t="s">
        <v>100</v>
      </c>
      <c r="C103" t="s">
        <v>101</v>
      </c>
    </row>
    <row r="104" spans="1:3" x14ac:dyDescent="0.35">
      <c r="A104" t="s">
        <v>123</v>
      </c>
      <c r="B104" t="s">
        <v>124</v>
      </c>
      <c r="C104" t="s">
        <v>125</v>
      </c>
    </row>
    <row r="105" spans="1:3" x14ac:dyDescent="0.35">
      <c r="A105" t="s">
        <v>114</v>
      </c>
      <c r="B105" t="s">
        <v>115</v>
      </c>
      <c r="C105" t="s">
        <v>116</v>
      </c>
    </row>
    <row r="106" spans="1:3" x14ac:dyDescent="0.35">
      <c r="A106" t="s">
        <v>138</v>
      </c>
      <c r="B106" t="s">
        <v>139</v>
      </c>
      <c r="C106" t="s">
        <v>140</v>
      </c>
    </row>
    <row r="107" spans="1:3" x14ac:dyDescent="0.35">
      <c r="A107" t="s">
        <v>144</v>
      </c>
      <c r="B107" t="s">
        <v>145</v>
      </c>
      <c r="C107" t="s">
        <v>146</v>
      </c>
    </row>
    <row r="108" spans="1:3" x14ac:dyDescent="0.35">
      <c r="A108" t="s">
        <v>147</v>
      </c>
      <c r="B108" t="s">
        <v>148</v>
      </c>
      <c r="C108" t="s">
        <v>149</v>
      </c>
    </row>
    <row r="109" spans="1:3" x14ac:dyDescent="0.35">
      <c r="A109" t="s">
        <v>126</v>
      </c>
      <c r="B109" t="s">
        <v>127</v>
      </c>
      <c r="C109" t="s">
        <v>128</v>
      </c>
    </row>
    <row r="110" spans="1:3" x14ac:dyDescent="0.35">
      <c r="A110" t="s">
        <v>153</v>
      </c>
      <c r="B110" t="s">
        <v>154</v>
      </c>
      <c r="C110" t="s">
        <v>155</v>
      </c>
    </row>
    <row r="111" spans="1:3" x14ac:dyDescent="0.35">
      <c r="A111" t="s">
        <v>156</v>
      </c>
      <c r="B111" t="s">
        <v>157</v>
      </c>
      <c r="C111" t="s">
        <v>158</v>
      </c>
    </row>
    <row r="112" spans="1:3" x14ac:dyDescent="0.35">
      <c r="A112" t="s">
        <v>174</v>
      </c>
      <c r="B112" t="s">
        <v>175</v>
      </c>
      <c r="C112" t="s">
        <v>176</v>
      </c>
    </row>
    <row r="113" spans="1:3" x14ac:dyDescent="0.35">
      <c r="A113" t="s">
        <v>180</v>
      </c>
      <c r="B113" t="s">
        <v>181</v>
      </c>
      <c r="C113" t="s">
        <v>182</v>
      </c>
    </row>
    <row r="114" spans="1:3" x14ac:dyDescent="0.35">
      <c r="A114" t="s">
        <v>186</v>
      </c>
      <c r="B114" t="s">
        <v>187</v>
      </c>
      <c r="C114" t="s">
        <v>188</v>
      </c>
    </row>
    <row r="115" spans="1:3" x14ac:dyDescent="0.35">
      <c r="A115" t="s">
        <v>201</v>
      </c>
      <c r="B115" t="s">
        <v>202</v>
      </c>
      <c r="C115" t="s">
        <v>203</v>
      </c>
    </row>
    <row r="116" spans="1:3" x14ac:dyDescent="0.35">
      <c r="A116" t="s">
        <v>216</v>
      </c>
      <c r="B116" t="s">
        <v>217</v>
      </c>
      <c r="C116" t="s">
        <v>218</v>
      </c>
    </row>
    <row r="117" spans="1:3" x14ac:dyDescent="0.35">
      <c r="A117" t="s">
        <v>207</v>
      </c>
      <c r="B117" t="s">
        <v>208</v>
      </c>
      <c r="C117" t="s">
        <v>209</v>
      </c>
    </row>
    <row r="118" spans="1:3" x14ac:dyDescent="0.35">
      <c r="A118" t="s">
        <v>225</v>
      </c>
      <c r="B118" t="s">
        <v>226</v>
      </c>
      <c r="C118" t="s">
        <v>227</v>
      </c>
    </row>
    <row r="119" spans="1:3" x14ac:dyDescent="0.35">
      <c r="A119" t="s">
        <v>228</v>
      </c>
      <c r="B119" t="s">
        <v>229</v>
      </c>
      <c r="C119" t="s">
        <v>230</v>
      </c>
    </row>
    <row r="120" spans="1:3" x14ac:dyDescent="0.35">
      <c r="A120" t="s">
        <v>234</v>
      </c>
      <c r="B120" t="s">
        <v>235</v>
      </c>
      <c r="C120" t="s">
        <v>236</v>
      </c>
    </row>
    <row r="121" spans="1:3" x14ac:dyDescent="0.35">
      <c r="A121" t="s">
        <v>237</v>
      </c>
      <c r="B121" t="s">
        <v>238</v>
      </c>
      <c r="C121" t="s">
        <v>239</v>
      </c>
    </row>
    <row r="122" spans="1:3" x14ac:dyDescent="0.35">
      <c r="A122" t="s">
        <v>240</v>
      </c>
      <c r="B122" t="s">
        <v>241</v>
      </c>
      <c r="C122" t="s">
        <v>242</v>
      </c>
    </row>
    <row r="123" spans="1:3" x14ac:dyDescent="0.35">
      <c r="A123" t="s">
        <v>243</v>
      </c>
      <c r="B123" t="s">
        <v>244</v>
      </c>
      <c r="C123" t="s">
        <v>245</v>
      </c>
    </row>
    <row r="124" spans="1:3" x14ac:dyDescent="0.35">
      <c r="A124" t="s">
        <v>246</v>
      </c>
      <c r="B124" t="s">
        <v>247</v>
      </c>
      <c r="C124" t="s">
        <v>248</v>
      </c>
    </row>
    <row r="125" spans="1:3" x14ac:dyDescent="0.35">
      <c r="A125" t="s">
        <v>273</v>
      </c>
      <c r="B125" t="s">
        <v>274</v>
      </c>
      <c r="C125" t="s">
        <v>275</v>
      </c>
    </row>
    <row r="126" spans="1:3" x14ac:dyDescent="0.35">
      <c r="A126" t="s">
        <v>276</v>
      </c>
      <c r="B126" t="s">
        <v>277</v>
      </c>
      <c r="C126" t="s">
        <v>278</v>
      </c>
    </row>
    <row r="127" spans="1:3" x14ac:dyDescent="0.35">
      <c r="A127" t="s">
        <v>285</v>
      </c>
      <c r="B127" t="s">
        <v>286</v>
      </c>
      <c r="C127" t="s">
        <v>287</v>
      </c>
    </row>
    <row r="128" spans="1:3" x14ac:dyDescent="0.35">
      <c r="A128" t="s">
        <v>288</v>
      </c>
      <c r="B128" t="s">
        <v>289</v>
      </c>
      <c r="C128" t="s">
        <v>290</v>
      </c>
    </row>
    <row r="129" spans="1:3" x14ac:dyDescent="0.35">
      <c r="A129" t="s">
        <v>297</v>
      </c>
      <c r="B129" t="s">
        <v>298</v>
      </c>
      <c r="C129" t="s">
        <v>299</v>
      </c>
    </row>
    <row r="130" spans="1:3" x14ac:dyDescent="0.35">
      <c r="A130" t="s">
        <v>303</v>
      </c>
      <c r="B130" t="s">
        <v>304</v>
      </c>
      <c r="C130" t="s">
        <v>305</v>
      </c>
    </row>
    <row r="131" spans="1:3" x14ac:dyDescent="0.35">
      <c r="A131" t="s">
        <v>327</v>
      </c>
      <c r="B131" t="s">
        <v>328</v>
      </c>
      <c r="C131" t="s">
        <v>329</v>
      </c>
    </row>
    <row r="132" spans="1:3" x14ac:dyDescent="0.35">
      <c r="A132" t="s">
        <v>333</v>
      </c>
      <c r="B132" t="s">
        <v>334</v>
      </c>
      <c r="C132" t="s">
        <v>335</v>
      </c>
    </row>
    <row r="133" spans="1:3" x14ac:dyDescent="0.35">
      <c r="A133" t="s">
        <v>342</v>
      </c>
      <c r="B133" t="s">
        <v>343</v>
      </c>
      <c r="C133" t="s">
        <v>344</v>
      </c>
    </row>
    <row r="134" spans="1:3" x14ac:dyDescent="0.35">
      <c r="A134" t="s">
        <v>363</v>
      </c>
      <c r="B134" t="s">
        <v>364</v>
      </c>
      <c r="C134" t="s">
        <v>365</v>
      </c>
    </row>
    <row r="135" spans="1:3" x14ac:dyDescent="0.35">
      <c r="A135" t="s">
        <v>369</v>
      </c>
      <c r="B135" t="s">
        <v>370</v>
      </c>
      <c r="C135" t="s">
        <v>371</v>
      </c>
    </row>
    <row r="136" spans="1:3" x14ac:dyDescent="0.35">
      <c r="A136" t="s">
        <v>378</v>
      </c>
      <c r="B136" t="s">
        <v>379</v>
      </c>
      <c r="C136" t="s">
        <v>380</v>
      </c>
    </row>
    <row r="137" spans="1:3" x14ac:dyDescent="0.35">
      <c r="A137" t="s">
        <v>399</v>
      </c>
      <c r="B137" t="s">
        <v>400</v>
      </c>
      <c r="C137" t="s">
        <v>401</v>
      </c>
    </row>
    <row r="138" spans="1:3" x14ac:dyDescent="0.35">
      <c r="A138" t="s">
        <v>402</v>
      </c>
      <c r="B138" t="s">
        <v>403</v>
      </c>
      <c r="C138" t="s">
        <v>404</v>
      </c>
    </row>
    <row r="139" spans="1:3" x14ac:dyDescent="0.35">
      <c r="A139" t="s">
        <v>425</v>
      </c>
      <c r="B139" t="s">
        <v>426</v>
      </c>
      <c r="C139" t="s">
        <v>427</v>
      </c>
    </row>
    <row r="140" spans="1:3" x14ac:dyDescent="0.35">
      <c r="A140" t="s">
        <v>461</v>
      </c>
      <c r="B140" t="s">
        <v>462</v>
      </c>
      <c r="C140" t="s">
        <v>463</v>
      </c>
    </row>
    <row r="141" spans="1:3" x14ac:dyDescent="0.35">
      <c r="A141" t="s">
        <v>464</v>
      </c>
      <c r="B141" t="s">
        <v>465</v>
      </c>
      <c r="C141" t="s">
        <v>466</v>
      </c>
    </row>
    <row r="142" spans="1:3" x14ac:dyDescent="0.35">
      <c r="A142" t="s">
        <v>569</v>
      </c>
      <c r="B142" t="s">
        <v>570</v>
      </c>
      <c r="C142" t="s">
        <v>571</v>
      </c>
    </row>
    <row r="143" spans="1:3" x14ac:dyDescent="0.35">
      <c r="A143" t="s">
        <v>189</v>
      </c>
      <c r="B143" t="s">
        <v>190</v>
      </c>
      <c r="C143" t="s">
        <v>191</v>
      </c>
    </row>
    <row r="144" spans="1:3" x14ac:dyDescent="0.35">
      <c r="A144" t="s">
        <v>530</v>
      </c>
      <c r="B144" t="s">
        <v>531</v>
      </c>
      <c r="C144" t="s">
        <v>532</v>
      </c>
    </row>
    <row r="145" spans="1:3" x14ac:dyDescent="0.35">
      <c r="A145" t="s">
        <v>524</v>
      </c>
      <c r="B145" t="s">
        <v>525</v>
      </c>
      <c r="C145" t="s">
        <v>526</v>
      </c>
    </row>
    <row r="146" spans="1:3" x14ac:dyDescent="0.35">
      <c r="A146" t="s">
        <v>345</v>
      </c>
      <c r="B146" t="s">
        <v>346</v>
      </c>
      <c r="C146" t="s">
        <v>347</v>
      </c>
    </row>
    <row r="147" spans="1:3" x14ac:dyDescent="0.35">
      <c r="A147" t="s">
        <v>407</v>
      </c>
      <c r="B147" t="s">
        <v>408</v>
      </c>
      <c r="C147" t="s">
        <v>409</v>
      </c>
    </row>
    <row r="148" spans="1:3" x14ac:dyDescent="0.35">
      <c r="A148" t="s">
        <v>599</v>
      </c>
      <c r="B148" t="s">
        <v>600</v>
      </c>
      <c r="C148" t="s">
        <v>601</v>
      </c>
    </row>
    <row r="149" spans="1:3" x14ac:dyDescent="0.35">
      <c r="A149" t="s">
        <v>581</v>
      </c>
      <c r="B149" t="s">
        <v>582</v>
      </c>
      <c r="C149" t="s">
        <v>583</v>
      </c>
    </row>
    <row r="150" spans="1:3" x14ac:dyDescent="0.35">
      <c r="A150" t="s">
        <v>563</v>
      </c>
      <c r="B150" t="s">
        <v>564</v>
      </c>
      <c r="C150" t="s">
        <v>565</v>
      </c>
    </row>
    <row r="151" spans="1:3" x14ac:dyDescent="0.35">
      <c r="A151" t="s">
        <v>548</v>
      </c>
      <c r="B151" t="s">
        <v>549</v>
      </c>
      <c r="C151" t="s">
        <v>550</v>
      </c>
    </row>
    <row r="152" spans="1:3" x14ac:dyDescent="0.35">
      <c r="A152" t="s">
        <v>578</v>
      </c>
      <c r="B152" t="s">
        <v>579</v>
      </c>
      <c r="C152" t="s">
        <v>580</v>
      </c>
    </row>
    <row r="153" spans="1:3" x14ac:dyDescent="0.35">
      <c r="A153" t="s">
        <v>518</v>
      </c>
      <c r="B153" t="s">
        <v>519</v>
      </c>
      <c r="C153" t="s">
        <v>520</v>
      </c>
    </row>
    <row r="154" spans="1:3" x14ac:dyDescent="0.35">
      <c r="A154" t="s">
        <v>521</v>
      </c>
      <c r="B154" t="s">
        <v>522</v>
      </c>
      <c r="C154" t="s">
        <v>523</v>
      </c>
    </row>
    <row r="155" spans="1:3" x14ac:dyDescent="0.35">
      <c r="A155" t="s">
        <v>533</v>
      </c>
      <c r="B155" t="s">
        <v>534</v>
      </c>
      <c r="C155" t="s">
        <v>535</v>
      </c>
    </row>
    <row r="156" spans="1:3" x14ac:dyDescent="0.35">
      <c r="A156" t="s">
        <v>536</v>
      </c>
      <c r="B156" t="s">
        <v>537</v>
      </c>
      <c r="C156" t="s">
        <v>538</v>
      </c>
    </row>
    <row r="157" spans="1:3" x14ac:dyDescent="0.35">
      <c r="A157" t="s">
        <v>539</v>
      </c>
      <c r="B157" t="s">
        <v>540</v>
      </c>
      <c r="C157" t="s">
        <v>541</v>
      </c>
    </row>
    <row r="158" spans="1:3" x14ac:dyDescent="0.35">
      <c r="A158" t="s">
        <v>258</v>
      </c>
      <c r="B158" t="s">
        <v>259</v>
      </c>
      <c r="C158" t="s">
        <v>260</v>
      </c>
    </row>
    <row r="159" spans="1:3" x14ac:dyDescent="0.35">
      <c r="A159" t="s">
        <v>527</v>
      </c>
      <c r="B159" t="s">
        <v>528</v>
      </c>
      <c r="C159" t="s">
        <v>529</v>
      </c>
    </row>
    <row r="160" spans="1:3" x14ac:dyDescent="0.35">
      <c r="A160" t="s">
        <v>545</v>
      </c>
      <c r="B160" t="s">
        <v>546</v>
      </c>
      <c r="C160" t="s">
        <v>547</v>
      </c>
    </row>
    <row r="161" spans="1:3" x14ac:dyDescent="0.35">
      <c r="A161" t="s">
        <v>560</v>
      </c>
      <c r="B161" t="s">
        <v>561</v>
      </c>
      <c r="C161" t="s">
        <v>562</v>
      </c>
    </row>
    <row r="162" spans="1:3" x14ac:dyDescent="0.35">
      <c r="A162" t="s">
        <v>554</v>
      </c>
      <c r="B162" t="s">
        <v>555</v>
      </c>
      <c r="C162" t="s">
        <v>556</v>
      </c>
    </row>
    <row r="163" spans="1:3" x14ac:dyDescent="0.35">
      <c r="A163" t="s">
        <v>596</v>
      </c>
      <c r="B163" t="s">
        <v>597</v>
      </c>
      <c r="C163" t="s">
        <v>598</v>
      </c>
    </row>
    <row r="164" spans="1:3" x14ac:dyDescent="0.35">
      <c r="A164" t="s">
        <v>551</v>
      </c>
      <c r="B164" t="s">
        <v>552</v>
      </c>
      <c r="C164" t="s">
        <v>553</v>
      </c>
    </row>
    <row r="165" spans="1:3" x14ac:dyDescent="0.35">
      <c r="A165" t="s">
        <v>213</v>
      </c>
      <c r="B165" t="s">
        <v>214</v>
      </c>
      <c r="C165" t="s">
        <v>215</v>
      </c>
    </row>
    <row r="166" spans="1:3" x14ac:dyDescent="0.35">
      <c r="A166" t="s">
        <v>449</v>
      </c>
      <c r="B166" t="s">
        <v>450</v>
      </c>
      <c r="C166" t="s">
        <v>451</v>
      </c>
    </row>
    <row r="167" spans="1:3" x14ac:dyDescent="0.35">
      <c r="A167" t="s">
        <v>375</v>
      </c>
      <c r="B167" t="s">
        <v>376</v>
      </c>
      <c r="C167" t="s">
        <v>377</v>
      </c>
    </row>
    <row r="168" spans="1:3" x14ac:dyDescent="0.35">
      <c r="A168" t="s">
        <v>231</v>
      </c>
      <c r="B168" t="s">
        <v>232</v>
      </c>
      <c r="C168" t="s">
        <v>233</v>
      </c>
    </row>
    <row r="169" spans="1:3" x14ac:dyDescent="0.35">
      <c r="A169" t="s">
        <v>108</v>
      </c>
      <c r="B169" t="s">
        <v>109</v>
      </c>
      <c r="C169" t="s">
        <v>110</v>
      </c>
    </row>
    <row r="170" spans="1:3" x14ac:dyDescent="0.35">
      <c r="A170" t="s">
        <v>93</v>
      </c>
      <c r="B170" t="s">
        <v>94</v>
      </c>
      <c r="C170" t="s">
        <v>95</v>
      </c>
    </row>
    <row r="171" spans="1:3" x14ac:dyDescent="0.35">
      <c r="A171" t="s">
        <v>431</v>
      </c>
      <c r="B171" t="s">
        <v>432</v>
      </c>
      <c r="C171" t="s">
        <v>433</v>
      </c>
    </row>
    <row r="172" spans="1:3" x14ac:dyDescent="0.35">
      <c r="A172" t="s">
        <v>135</v>
      </c>
      <c r="B172" t="s">
        <v>136</v>
      </c>
      <c r="C172" t="s">
        <v>137</v>
      </c>
    </row>
    <row r="173" spans="1:3" x14ac:dyDescent="0.35">
      <c r="A173" t="s">
        <v>81</v>
      </c>
      <c r="B173" t="s">
        <v>82</v>
      </c>
      <c r="C173" t="s">
        <v>83</v>
      </c>
    </row>
    <row r="174" spans="1:3" x14ac:dyDescent="0.35">
      <c r="A174" t="s">
        <v>39</v>
      </c>
      <c r="B174" t="s">
        <v>40</v>
      </c>
      <c r="C174" t="s">
        <v>41</v>
      </c>
    </row>
    <row r="175" spans="1:3" x14ac:dyDescent="0.35">
      <c r="A175" t="s">
        <v>515</v>
      </c>
      <c r="B175" t="s">
        <v>516</v>
      </c>
      <c r="C175" t="s">
        <v>517</v>
      </c>
    </row>
    <row r="176" spans="1:3" x14ac:dyDescent="0.35">
      <c r="A176" t="s">
        <v>428</v>
      </c>
      <c r="B176" t="s">
        <v>429</v>
      </c>
      <c r="C176" t="s">
        <v>430</v>
      </c>
    </row>
    <row r="177" spans="1:3" x14ac:dyDescent="0.35">
      <c r="A177" t="s">
        <v>354</v>
      </c>
      <c r="B177" t="s">
        <v>355</v>
      </c>
      <c r="C177" t="s">
        <v>356</v>
      </c>
    </row>
    <row r="178" spans="1:3" x14ac:dyDescent="0.35">
      <c r="A178" t="s">
        <v>306</v>
      </c>
      <c r="B178" t="s">
        <v>307</v>
      </c>
      <c r="C178" t="s">
        <v>308</v>
      </c>
    </row>
    <row r="179" spans="1:3" x14ac:dyDescent="0.35">
      <c r="A179" t="s">
        <v>252</v>
      </c>
      <c r="B179" t="s">
        <v>253</v>
      </c>
      <c r="C179" t="s">
        <v>254</v>
      </c>
    </row>
    <row r="180" spans="1:3" x14ac:dyDescent="0.35">
      <c r="A180" t="s">
        <v>117</v>
      </c>
      <c r="B180" t="s">
        <v>118</v>
      </c>
      <c r="C180" t="s">
        <v>119</v>
      </c>
    </row>
    <row r="181" spans="1:3" x14ac:dyDescent="0.35">
      <c r="A181" t="s">
        <v>34</v>
      </c>
      <c r="B181" t="s">
        <v>35</v>
      </c>
      <c r="C181" t="s">
        <v>36</v>
      </c>
    </row>
    <row r="182" spans="1:3" x14ac:dyDescent="0.35">
      <c r="A182" t="s">
        <v>390</v>
      </c>
      <c r="B182" t="s">
        <v>391</v>
      </c>
      <c r="C182" t="s">
        <v>392</v>
      </c>
    </row>
    <row r="183" spans="1:3" x14ac:dyDescent="0.35">
      <c r="A183" t="s">
        <v>372</v>
      </c>
      <c r="B183" t="s">
        <v>373</v>
      </c>
      <c r="C183" t="s">
        <v>374</v>
      </c>
    </row>
    <row r="184" spans="1:3" x14ac:dyDescent="0.35">
      <c r="A184" t="s">
        <v>366</v>
      </c>
      <c r="B184" t="s">
        <v>367</v>
      </c>
      <c r="C184" t="s">
        <v>368</v>
      </c>
    </row>
    <row r="185" spans="1:3" x14ac:dyDescent="0.35">
      <c r="A185" t="s">
        <v>357</v>
      </c>
      <c r="B185" t="s">
        <v>358</v>
      </c>
      <c r="C185" t="s">
        <v>359</v>
      </c>
    </row>
    <row r="186" spans="1:3" x14ac:dyDescent="0.35">
      <c r="A186" t="s">
        <v>324</v>
      </c>
      <c r="B186" t="s">
        <v>325</v>
      </c>
      <c r="C186" t="s">
        <v>326</v>
      </c>
    </row>
    <row r="187" spans="1:3" x14ac:dyDescent="0.35">
      <c r="A187" t="s">
        <v>219</v>
      </c>
      <c r="B187" t="s">
        <v>220</v>
      </c>
      <c r="C187" t="s">
        <v>221</v>
      </c>
    </row>
    <row r="188" spans="1:3" x14ac:dyDescent="0.35">
      <c r="A188" t="s">
        <v>120</v>
      </c>
      <c r="B188" t="s">
        <v>121</v>
      </c>
      <c r="C188" t="s">
        <v>122</v>
      </c>
    </row>
    <row r="189" spans="1:3" x14ac:dyDescent="0.35">
      <c r="A189" t="s">
        <v>497</v>
      </c>
      <c r="B189" t="s">
        <v>498</v>
      </c>
      <c r="C189" t="s">
        <v>499</v>
      </c>
    </row>
    <row r="190" spans="1:3" x14ac:dyDescent="0.35">
      <c r="A190" t="s">
        <v>488</v>
      </c>
      <c r="B190" t="s">
        <v>489</v>
      </c>
      <c r="C190" t="s">
        <v>490</v>
      </c>
    </row>
    <row r="191" spans="1:3" x14ac:dyDescent="0.35">
      <c r="A191" t="s">
        <v>482</v>
      </c>
      <c r="B191" t="s">
        <v>483</v>
      </c>
      <c r="C191" t="s">
        <v>484</v>
      </c>
    </row>
    <row r="192" spans="1:3" x14ac:dyDescent="0.35">
      <c r="A192" t="s">
        <v>479</v>
      </c>
      <c r="B192" t="s">
        <v>480</v>
      </c>
      <c r="C192" t="s">
        <v>481</v>
      </c>
    </row>
    <row r="193" spans="1:3" x14ac:dyDescent="0.35">
      <c r="A193" t="s">
        <v>440</v>
      </c>
      <c r="B193" t="s">
        <v>441</v>
      </c>
      <c r="C193" t="s">
        <v>442</v>
      </c>
    </row>
    <row r="194" spans="1:3" x14ac:dyDescent="0.35">
      <c r="A194" t="s">
        <v>255</v>
      </c>
      <c r="B194" t="s">
        <v>256</v>
      </c>
      <c r="C194" t="s">
        <v>257</v>
      </c>
    </row>
    <row r="195" spans="1:3" x14ac:dyDescent="0.35">
      <c r="A195" t="s">
        <v>31</v>
      </c>
      <c r="B195" t="s">
        <v>32</v>
      </c>
      <c r="C195" t="s">
        <v>33</v>
      </c>
    </row>
    <row r="196" spans="1:3" x14ac:dyDescent="0.35">
      <c r="A196" t="s">
        <v>300</v>
      </c>
      <c r="B196" t="s">
        <v>301</v>
      </c>
      <c r="C196" t="s">
        <v>302</v>
      </c>
    </row>
    <row r="197" spans="1:3" x14ac:dyDescent="0.35">
      <c r="A197" t="s">
        <v>42</v>
      </c>
      <c r="B197" t="s">
        <v>43</v>
      </c>
      <c r="C197" t="s">
        <v>44</v>
      </c>
    </row>
    <row r="198" spans="1:3" x14ac:dyDescent="0.35">
      <c r="A198" t="s">
        <v>90</v>
      </c>
      <c r="B198" t="s">
        <v>91</v>
      </c>
      <c r="C198" t="s">
        <v>92</v>
      </c>
    </row>
    <row r="199" spans="1:3" x14ac:dyDescent="0.35">
      <c r="A199" t="s">
        <v>75</v>
      </c>
      <c r="B199" t="s">
        <v>76</v>
      </c>
      <c r="C199" t="s">
        <v>77</v>
      </c>
    </row>
    <row r="200" spans="1:3" x14ac:dyDescent="0.35">
      <c r="A200" t="s">
        <v>458</v>
      </c>
      <c r="B200" t="s">
        <v>459</v>
      </c>
      <c r="C200" t="s">
        <v>460</v>
      </c>
    </row>
    <row r="201" spans="1:3" x14ac:dyDescent="0.35">
      <c r="A201" t="s">
        <v>512</v>
      </c>
      <c r="B201" t="s">
        <v>513</v>
      </c>
      <c r="C201" t="s">
        <v>514</v>
      </c>
    </row>
    <row r="202" spans="1:3" x14ac:dyDescent="0.35">
      <c r="A202" t="s">
        <v>434</v>
      </c>
      <c r="B202" t="s">
        <v>435</v>
      </c>
      <c r="C202" t="s">
        <v>436</v>
      </c>
    </row>
    <row r="203" spans="1:3" x14ac:dyDescent="0.35">
      <c r="A203" t="s">
        <v>608</v>
      </c>
      <c r="B203" t="s">
        <v>609</v>
      </c>
      <c r="C203" t="s">
        <v>610</v>
      </c>
    </row>
  </sheetData>
  <sortState xmlns:xlrd2="http://schemas.microsoft.com/office/spreadsheetml/2017/richdata2" ref="A2:C203">
    <sortCondition ref="A2:A203"/>
  </sortState>
  <customSheetViews>
    <customSheetView guid="{1A2507CC-498A-41B9-A709-09C0C2322351}" topLeftCell="A79">
      <selection activeCell="C145" sqref="C14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6"/>
  <sheetViews>
    <sheetView topLeftCell="A4" workbookViewId="0">
      <selection activeCell="N6" sqref="N6"/>
    </sheetView>
  </sheetViews>
  <sheetFormatPr defaultRowHeight="14.5" x14ac:dyDescent="0.35"/>
  <sheetData>
    <row r="1" spans="1:9" x14ac:dyDescent="0.35">
      <c r="A1" t="s">
        <v>614</v>
      </c>
    </row>
    <row r="2" spans="1:9" x14ac:dyDescent="0.35">
      <c r="A2" t="s">
        <v>615</v>
      </c>
    </row>
    <row r="6" spans="1:9" ht="145.5" thickBot="1" x14ac:dyDescent="0.4">
      <c r="A6" s="15" t="s">
        <v>623</v>
      </c>
      <c r="B6" s="15" t="s">
        <v>624</v>
      </c>
      <c r="C6" s="15" t="s">
        <v>625</v>
      </c>
      <c r="D6" s="15" t="s">
        <v>626</v>
      </c>
      <c r="E6" s="15" t="s">
        <v>627</v>
      </c>
      <c r="F6" s="15" t="s">
        <v>628</v>
      </c>
      <c r="G6" s="15" t="s">
        <v>629</v>
      </c>
      <c r="H6" s="15" t="s">
        <v>630</v>
      </c>
      <c r="I6" s="14" t="s">
        <v>631</v>
      </c>
    </row>
    <row r="10" spans="1:9" x14ac:dyDescent="0.35">
      <c r="A10" t="s">
        <v>680</v>
      </c>
    </row>
    <row r="11" spans="1:9" x14ac:dyDescent="0.35">
      <c r="A11" t="s">
        <v>681</v>
      </c>
    </row>
    <row r="12" spans="1:9" x14ac:dyDescent="0.35">
      <c r="A12" t="s">
        <v>682</v>
      </c>
    </row>
    <row r="13" spans="1:9" x14ac:dyDescent="0.35">
      <c r="A13" t="s">
        <v>683</v>
      </c>
    </row>
    <row r="14" spans="1:9" x14ac:dyDescent="0.35">
      <c r="A14" t="s">
        <v>717</v>
      </c>
    </row>
    <row r="15" spans="1:9" x14ac:dyDescent="0.35">
      <c r="A15" t="s">
        <v>685</v>
      </c>
    </row>
    <row r="16" spans="1:9" x14ac:dyDescent="0.35">
      <c r="A16" t="s">
        <v>686</v>
      </c>
    </row>
  </sheetData>
  <customSheetViews>
    <customSheetView guid="{1A2507CC-498A-41B9-A709-09C0C2322351}" topLeftCell="A5">
      <selection activeCell="D14" sqref="D1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Sprawozdanie</vt:lpstr>
      <vt:lpstr>Wyciąg ze sprawozdania</vt:lpstr>
      <vt:lpstr>Arkusz7</vt:lpstr>
      <vt:lpstr>Arkusz6</vt:lpstr>
      <vt:lpstr>Arkusz2</vt:lpstr>
      <vt:lpstr>Arkusz4</vt:lpstr>
      <vt:lpstr>Arkusz5</vt:lpstr>
      <vt:lpstr>dane organów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</dc:creator>
  <cp:lastModifiedBy>Patrycja de Junosza Załuska</cp:lastModifiedBy>
  <cp:lastPrinted>2021-11-30T07:42:22Z</cp:lastPrinted>
  <dcterms:created xsi:type="dcterms:W3CDTF">2019-11-28T08:04:36Z</dcterms:created>
  <dcterms:modified xsi:type="dcterms:W3CDTF">2023-11-29T10:21:44Z</dcterms:modified>
</cp:coreProperties>
</file>